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1"/>
  </bookViews>
  <sheets>
    <sheet name="tot. 2019" sheetId="1" r:id="rId1"/>
    <sheet name="raffr anno" sheetId="2" r:id="rId2"/>
    <sheet name="raffr. 1° sem" sheetId="3" r:id="rId3"/>
  </sheets>
  <definedNames>
    <definedName name="_xlnm.Print_Area" localSheetId="1">'raffr anno'!$A$1:$P$52</definedName>
    <definedName name="_xlnm.Print_Area" localSheetId="2">'raffr. 1° sem'!$A$1:$P$54</definedName>
    <definedName name="_xlnm.Print_Area" localSheetId="0">'tot. 2019'!$EF$1:$ET$57</definedName>
    <definedName name="Excel_BuiltIn_Print_Area_2">'tot. 2019'!$CM$1:$DA$59</definedName>
    <definedName name="Excel_BuiltIn_Print_Area_2_1">'tot. 2019'!$BX$1:$CL$59</definedName>
    <definedName name="Excel_BuiltIn_Print_Area_2_1_1">'tot. 2019'!$BI$1:$BW$57</definedName>
    <definedName name="Excel_BuiltIn_Print_Area_3">'raffr anno'!$A$1:$P$54</definedName>
  </definedNames>
  <calcPr fullCalcOnLoad="1"/>
</workbook>
</file>

<file path=xl/sharedStrings.xml><?xml version="1.0" encoding="utf-8"?>
<sst xmlns="http://schemas.openxmlformats.org/spreadsheetml/2006/main" count="1162" uniqueCount="137">
  <si>
    <t>Biblioteche</t>
  </si>
  <si>
    <t>Presenze</t>
  </si>
  <si>
    <t xml:space="preserve">Prestiti </t>
  </si>
  <si>
    <t>Rinnovi</t>
  </si>
  <si>
    <t>Pr+Rinn.</t>
  </si>
  <si>
    <t>Prestiti doc. x Adulti</t>
  </si>
  <si>
    <t>Prestiti doc. x Ragazzi</t>
  </si>
  <si>
    <t>Prest+Rinn.</t>
  </si>
  <si>
    <t>Prest+Rinn</t>
  </si>
  <si>
    <t>gennaio</t>
  </si>
  <si>
    <t>Adulti</t>
  </si>
  <si>
    <t>Ragazzi</t>
  </si>
  <si>
    <t>Totale</t>
  </si>
  <si>
    <t>Narr 800</t>
  </si>
  <si>
    <t>Sagg+DVD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</si>
  <si>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</si>
  <si>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</si>
  <si>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</si>
  <si>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</si>
  <si>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</si>
  <si>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</si>
  <si>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</si>
  <si>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</si>
  <si>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</si>
  <si>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</si>
  <si>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</si>
  <si>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</t>
  </si>
  <si>
    <t xml:space="preserve">Via Roma     PL e Sagg  </t>
  </si>
  <si>
    <r>
      <t xml:space="preserve">Via Roma  </t>
    </r>
    <r>
      <rPr>
        <sz val="7"/>
        <rFont val="MS Sans Serif"/>
        <family val="2"/>
      </rPr>
      <t xml:space="preserve">Manz,MultL;1°P    </t>
    </r>
  </si>
  <si>
    <t>via Roma     PL</t>
  </si>
  <si>
    <t xml:space="preserve">Via Roma      PL        </t>
  </si>
  <si>
    <t xml:space="preserve">Via Roma      PL      </t>
  </si>
  <si>
    <t>Via Roma</t>
  </si>
  <si>
    <t>Via Roma  conserv 2° p</t>
  </si>
  <si>
    <t>Via Roma conserv  2° P</t>
  </si>
  <si>
    <t>via Roma</t>
  </si>
  <si>
    <t>b.Austriaca</t>
  </si>
  <si>
    <t>b. Austriaca</t>
  </si>
  <si>
    <t>bibl. austriaca</t>
  </si>
  <si>
    <t>sez. austriaca</t>
  </si>
  <si>
    <t>sez. austria</t>
  </si>
  <si>
    <t>sez austria</t>
  </si>
  <si>
    <t>B. austriaca</t>
  </si>
  <si>
    <t>B. Austriaca</t>
  </si>
  <si>
    <t xml:space="preserve"> Totale</t>
  </si>
  <si>
    <t>Palazzina Liberty</t>
  </si>
  <si>
    <t>Bibl Ragazzi</t>
  </si>
  <si>
    <t>Pal Liberty</t>
  </si>
  <si>
    <t>TOTALE</t>
  </si>
  <si>
    <t>totale</t>
  </si>
  <si>
    <t>vRoma+Lib</t>
  </si>
  <si>
    <t>%</t>
  </si>
  <si>
    <t>Argentario</t>
  </si>
  <si>
    <t>Clarina</t>
  </si>
  <si>
    <t>chiusa tutto luglio</t>
  </si>
  <si>
    <t>Bibliobus</t>
  </si>
  <si>
    <t>fermo fino al 04/2</t>
  </si>
  <si>
    <t>Gardolo</t>
  </si>
  <si>
    <t>Mattarello</t>
  </si>
  <si>
    <t>Meano</t>
  </si>
  <si>
    <t>Povo</t>
  </si>
  <si>
    <t>Ravina</t>
  </si>
  <si>
    <t>chiuso</t>
  </si>
  <si>
    <t>Sopramonte</t>
  </si>
  <si>
    <t>Villazzano</t>
  </si>
  <si>
    <t>PP M. Bianca</t>
  </si>
  <si>
    <t>PP Mad. Bianca</t>
  </si>
  <si>
    <t xml:space="preserve">PP Mad. </t>
  </si>
  <si>
    <t>PP  Madonna</t>
  </si>
  <si>
    <t>PP Mad.</t>
  </si>
  <si>
    <t>Bianca</t>
  </si>
  <si>
    <t xml:space="preserve"> Bianca </t>
  </si>
  <si>
    <t>Bianca/chiuso</t>
  </si>
  <si>
    <t xml:space="preserve"> Bianca</t>
  </si>
  <si>
    <t>P.P.Martignano</t>
  </si>
  <si>
    <t xml:space="preserve">P.P.Martignano /chiuso </t>
  </si>
  <si>
    <t>P.P.Montevaccino</t>
  </si>
  <si>
    <t>P.P.Cadine</t>
  </si>
  <si>
    <t>PP</t>
  </si>
  <si>
    <r>
      <t>PP /</t>
    </r>
    <r>
      <rPr>
        <b/>
        <sz val="9"/>
        <rFont val="MS Sans Serif"/>
        <family val="2"/>
      </rPr>
      <t xml:space="preserve"> chiuso</t>
    </r>
  </si>
  <si>
    <t>PP  chiuso</t>
  </si>
  <si>
    <t>PP   chiuso</t>
  </si>
  <si>
    <t>Romagnano</t>
  </si>
  <si>
    <t>Tot.perif.</t>
  </si>
  <si>
    <t>NB: le % del totale prestiti  delle singole periferiche e PP sono calcolate sul tot. Perif.</t>
  </si>
  <si>
    <t>PP Ospedale</t>
  </si>
  <si>
    <t xml:space="preserve">PP Ospedale S. Chiara - Pediatria (genn-dic) </t>
  </si>
  <si>
    <t>nb: le presenze del Bibliobus comprendono anche le presenze alle attività culturali (letture nelle scuole, parchi ecc)</t>
  </si>
  <si>
    <t>nb: le presenze del Bibliobus comprendono anche le presenze alle attività culturali (letture, incontri ecc)</t>
  </si>
  <si>
    <t>nb: PP Ospedale/stanza dei libri chiusa per lavori  dal 08/6 fino a data da destinarsi</t>
  </si>
  <si>
    <t>non attivo</t>
  </si>
  <si>
    <t>NB: per l'anno 2019 presso le piscine non è stato attivato il servizio né di prestito né di BOOKCROSSING</t>
  </si>
  <si>
    <t xml:space="preserve">Piscine </t>
  </si>
  <si>
    <t>Narrativa</t>
  </si>
  <si>
    <t>Fogazzaro</t>
  </si>
  <si>
    <r>
      <t xml:space="preserve">Totale </t>
    </r>
    <r>
      <rPr>
        <b/>
        <sz val="8"/>
        <rFont val="Arial"/>
        <family val="2"/>
      </rPr>
      <t>con</t>
    </r>
  </si>
  <si>
    <t>piscine e osp</t>
  </si>
  <si>
    <t>Tot.con piscine</t>
  </si>
  <si>
    <r>
      <t>NB: per l'anno 2017 presso le piscine non è stato attivato il servizio di prestito ma quello di</t>
    </r>
    <r>
      <rPr>
        <b/>
        <sz val="10"/>
        <rFont val="Arial"/>
        <family val="2"/>
      </rPr>
      <t xml:space="preserve"> BOOKCROSSING</t>
    </r>
  </si>
  <si>
    <t>Anno 2019</t>
  </si>
  <si>
    <t>variazioni totali</t>
  </si>
  <si>
    <t>Anno 2018</t>
  </si>
  <si>
    <t>Prestiti/Presenze</t>
  </si>
  <si>
    <t>Prestiti</t>
  </si>
  <si>
    <t xml:space="preserve">Biblioteche             </t>
  </si>
  <si>
    <t>2019  -  2018</t>
  </si>
  <si>
    <t>anno 2018</t>
  </si>
  <si>
    <t>frazione</t>
  </si>
  <si>
    <t>%  +/-</t>
  </si>
  <si>
    <t xml:space="preserve">Via Roma </t>
  </si>
  <si>
    <t xml:space="preserve">BLG </t>
  </si>
  <si>
    <t>Prestiti netti con prestiti piscine scorporati e conteggati separatamente</t>
  </si>
  <si>
    <t>Anno  2019</t>
  </si>
  <si>
    <t xml:space="preserve">Gardolo </t>
  </si>
  <si>
    <t xml:space="preserve">PP  Martignano   </t>
  </si>
  <si>
    <t>P.P. Montevaccino</t>
  </si>
  <si>
    <t xml:space="preserve">PP </t>
  </si>
  <si>
    <t xml:space="preserve">PP  </t>
  </si>
  <si>
    <t>OSPEDALE  S. Chiara -  Pediatria</t>
  </si>
  <si>
    <t xml:space="preserve">PISCINE </t>
  </si>
  <si>
    <t>tot. Piscine</t>
  </si>
  <si>
    <t>COMPLESS.</t>
  </si>
  <si>
    <t>NB: le % dei totali delle singole perferiche e PP son calcolate sul tot. Perif.</t>
  </si>
  <si>
    <t>1° semestre 2019</t>
  </si>
  <si>
    <t>1° semestre  2018</t>
  </si>
  <si>
    <t xml:space="preserve">              2019 - 2018                                   %  +/-</t>
  </si>
  <si>
    <t>1° semestre</t>
  </si>
  <si>
    <t xml:space="preserve">1° semestre </t>
  </si>
  <si>
    <t>Pala Liberty</t>
  </si>
  <si>
    <t>2019 -  2018</t>
  </si>
  <si>
    <t>PP  Montevaccino</t>
  </si>
  <si>
    <t>PPCadine</t>
  </si>
  <si>
    <t xml:space="preserve">PP    </t>
  </si>
  <si>
    <t>PP  Ospedale</t>
  </si>
  <si>
    <r>
      <t>PP /</t>
    </r>
    <r>
      <rPr>
        <b/>
        <sz val="10"/>
        <rFont val="Arial"/>
        <family val="2"/>
      </rPr>
      <t xml:space="preserve"> chiuso</t>
    </r>
  </si>
  <si>
    <t>NB: le% del totale presenze e totale prestiti per le periferiche sono calcolate sul totale periferiche</t>
  </si>
  <si>
    <t>(Raffronto con dati 2018 senza prestiti interni per Argentario e Ravina)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</si>
</sst>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"/>
    <numFmt numFmtId="166" formatCode="_-* #,##0_-;\-* #,##0_-;_-* \-_-;_-@_-"/>
    <numFmt numFmtId="167" formatCode="#,##0_ ;\-#,##0\ "/>
    <numFmt numFmtId="168" formatCode="0.00%"/>
    <numFmt numFmtId="169" formatCode="0%"/>
    <numFmt numFmtId="170" formatCode="0"/>
    <numFmt numFmtId="171" formatCode="#,##0.00"/>
    <numFmt numFmtId="172" formatCode="MMMM\-YY"/>
    <numFmt numFmtId="173" formatCode="0_ ;\-0\ "/>
    <numFmt numFmtId="174" formatCode="# ?/?"/>
    <numFmt numFmtId="175" formatCode="0\ ;\-0\ "/>
    <numFmt numFmtId="176" formatCode="0.000%"/>
    <numFmt numFmtId="177" formatCode="#,##0\ ;\-#,##0\ ;&quot; - &quot;;@\ "/>
  </numFmts>
  <fonts count="36">
    <font>
      <sz val="10"/>
      <name val="Arial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.5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b/>
      <sz val="10"/>
      <name val="MS Sans Serif"/>
      <family val="2"/>
    </font>
    <font>
      <sz val="7.5"/>
      <name val="MS Sans Serif"/>
      <family val="2"/>
    </font>
    <font>
      <sz val="7.5"/>
      <name val="Arial"/>
      <family val="2"/>
    </font>
    <font>
      <sz val="8.5"/>
      <name val="MS Sans Serif"/>
      <family val="2"/>
    </font>
    <font>
      <sz val="10.5"/>
      <name val="MS Sans Serif"/>
      <family val="2"/>
    </font>
    <font>
      <sz val="8"/>
      <name val="Arial"/>
      <family val="2"/>
    </font>
    <font>
      <b/>
      <sz val="9"/>
      <color indexed="53"/>
      <name val="MS Sans Serif"/>
      <family val="2"/>
    </font>
    <font>
      <sz val="6"/>
      <name val="MS Sans Serif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indexed="62"/>
      <name val="MS Sans Serif"/>
      <family val="2"/>
    </font>
    <font>
      <sz val="9"/>
      <color indexed="9"/>
      <name val="MS Sans Serif"/>
      <family val="2"/>
    </font>
    <font>
      <b/>
      <sz val="9"/>
      <color indexed="12"/>
      <name val="MS Sans Serif"/>
      <family val="2"/>
    </font>
    <font>
      <b/>
      <sz val="10"/>
      <color indexed="12"/>
      <name val="Arial"/>
      <family val="2"/>
    </font>
    <font>
      <b/>
      <sz val="10"/>
      <color indexed="12"/>
      <name val="MS Sans Serif"/>
      <family val="2"/>
    </font>
    <font>
      <b/>
      <sz val="7"/>
      <name val="Arial"/>
      <family val="2"/>
    </font>
    <font>
      <b/>
      <sz val="11"/>
      <name val="Arial"/>
      <family val="2"/>
    </font>
    <font>
      <sz val="8.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4" fontId="3" fillId="0" borderId="2" xfId="0" applyFont="1" applyBorder="1" applyAlignment="1">
      <alignment horizontal="center"/>
    </xf>
    <xf numFmtId="164" fontId="1" fillId="3" borderId="1" xfId="0" applyFont="1" applyFill="1" applyBorder="1" applyAlignment="1">
      <alignment/>
    </xf>
    <xf numFmtId="164" fontId="3" fillId="0" borderId="2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4" borderId="2" xfId="0" applyFont="1" applyFill="1" applyBorder="1" applyAlignment="1">
      <alignment/>
    </xf>
    <xf numFmtId="164" fontId="4" fillId="0" borderId="5" xfId="0" applyFont="1" applyBorder="1" applyAlignment="1">
      <alignment/>
    </xf>
    <xf numFmtId="164" fontId="1" fillId="0" borderId="5" xfId="0" applyFont="1" applyBorder="1" applyAlignment="1">
      <alignment/>
    </xf>
    <xf numFmtId="164" fontId="5" fillId="0" borderId="4" xfId="0" applyFont="1" applyBorder="1" applyAlignment="1">
      <alignment/>
    </xf>
    <xf numFmtId="164" fontId="4" fillId="0" borderId="3" xfId="0" applyFont="1" applyBorder="1" applyAlignment="1">
      <alignment/>
    </xf>
    <xf numFmtId="164" fontId="6" fillId="0" borderId="2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5" borderId="2" xfId="0" applyFont="1" applyFill="1" applyBorder="1" applyAlignment="1">
      <alignment/>
    </xf>
    <xf numFmtId="164" fontId="2" fillId="0" borderId="5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/>
    </xf>
    <xf numFmtId="164" fontId="1" fillId="6" borderId="2" xfId="0" applyFont="1" applyFill="1" applyBorder="1" applyAlignment="1">
      <alignment/>
    </xf>
    <xf numFmtId="164" fontId="1" fillId="0" borderId="4" xfId="0" applyFont="1" applyBorder="1" applyAlignment="1">
      <alignment/>
    </xf>
    <xf numFmtId="164" fontId="1" fillId="7" borderId="2" xfId="0" applyFont="1" applyFill="1" applyBorder="1" applyAlignment="1">
      <alignment/>
    </xf>
    <xf numFmtId="164" fontId="2" fillId="0" borderId="4" xfId="0" applyFont="1" applyBorder="1" applyAlignment="1">
      <alignment/>
    </xf>
    <xf numFmtId="164" fontId="1" fillId="8" borderId="2" xfId="0" applyFont="1" applyFill="1" applyBorder="1" applyAlignment="1">
      <alignment/>
    </xf>
    <xf numFmtId="164" fontId="1" fillId="9" borderId="2" xfId="0" applyFont="1" applyFill="1" applyBorder="1" applyAlignment="1">
      <alignment/>
    </xf>
    <xf numFmtId="164" fontId="1" fillId="10" borderId="2" xfId="0" applyFont="1" applyFill="1" applyBorder="1" applyAlignment="1">
      <alignment/>
    </xf>
    <xf numFmtId="164" fontId="7" fillId="0" borderId="2" xfId="0" applyFont="1" applyBorder="1" applyAlignment="1">
      <alignment horizontal="center"/>
    </xf>
    <xf numFmtId="164" fontId="1" fillId="11" borderId="2" xfId="0" applyFont="1" applyFill="1" applyBorder="1" applyAlignment="1">
      <alignment/>
    </xf>
    <xf numFmtId="164" fontId="1" fillId="12" borderId="2" xfId="0" applyFont="1" applyFill="1" applyBorder="1" applyAlignment="1">
      <alignment/>
    </xf>
    <xf numFmtId="164" fontId="6" fillId="13" borderId="2" xfId="0" applyFont="1" applyFill="1" applyBorder="1" applyAlignment="1">
      <alignment horizontal="center"/>
    </xf>
    <xf numFmtId="165" fontId="1" fillId="0" borderId="4" xfId="0" applyNumberFormat="1" applyFont="1" applyBorder="1" applyAlignment="1">
      <alignment/>
    </xf>
    <xf numFmtId="164" fontId="8" fillId="0" borderId="5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4" fillId="0" borderId="2" xfId="0" applyFont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4" fillId="0" borderId="4" xfId="0" applyFont="1" applyBorder="1" applyAlignment="1">
      <alignment/>
    </xf>
    <xf numFmtId="164" fontId="1" fillId="4" borderId="4" xfId="0" applyFont="1" applyFill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1" fillId="5" borderId="3" xfId="0" applyFont="1" applyFill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/>
    </xf>
    <xf numFmtId="164" fontId="1" fillId="6" borderId="7" xfId="0" applyFont="1" applyFill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9" xfId="0" applyFont="1" applyBorder="1" applyAlignment="1">
      <alignment/>
    </xf>
    <xf numFmtId="164" fontId="1" fillId="7" borderId="7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4" fillId="0" borderId="8" xfId="0" applyFont="1" applyBorder="1" applyAlignment="1">
      <alignment/>
    </xf>
    <xf numFmtId="164" fontId="1" fillId="4" borderId="7" xfId="0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" fillId="10" borderId="7" xfId="0" applyFont="1" applyFill="1" applyBorder="1" applyAlignment="1">
      <alignment horizontal="center"/>
    </xf>
    <xf numFmtId="164" fontId="1" fillId="11" borderId="7" xfId="0" applyFont="1" applyFill="1" applyBorder="1" applyAlignment="1">
      <alignment horizontal="center"/>
    </xf>
    <xf numFmtId="164" fontId="1" fillId="12" borderId="7" xfId="0" applyFont="1" applyFill="1" applyBorder="1" applyAlignment="1">
      <alignment horizontal="center"/>
    </xf>
    <xf numFmtId="164" fontId="1" fillId="13" borderId="7" xfId="0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4" fillId="0" borderId="10" xfId="0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1" xfId="0" applyFont="1" applyBorder="1" applyAlignment="1">
      <alignment/>
    </xf>
    <xf numFmtId="164" fontId="1" fillId="3" borderId="13" xfId="0" applyFont="1" applyFill="1" applyBorder="1" applyAlignment="1">
      <alignment horizontal="center"/>
    </xf>
    <xf numFmtId="164" fontId="4" fillId="0" borderId="14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15" xfId="0" applyFont="1" applyBorder="1" applyAlignment="1">
      <alignment/>
    </xf>
    <xf numFmtId="164" fontId="1" fillId="5" borderId="15" xfId="0" applyFont="1" applyFill="1" applyBorder="1" applyAlignment="1">
      <alignment horizontal="center"/>
    </xf>
    <xf numFmtId="166" fontId="4" fillId="0" borderId="14" xfId="16" applyFont="1" applyFill="1" applyBorder="1" applyAlignment="1" applyProtection="1">
      <alignment/>
      <protection/>
    </xf>
    <xf numFmtId="164" fontId="1" fillId="10" borderId="13" xfId="0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4" fontId="4" fillId="0" borderId="13" xfId="0" applyFont="1" applyFill="1" applyBorder="1" applyAlignment="1">
      <alignment/>
    </xf>
    <xf numFmtId="164" fontId="4" fillId="0" borderId="14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15" xfId="0" applyFont="1" applyFill="1" applyBorder="1" applyAlignment="1">
      <alignment/>
    </xf>
    <xf numFmtId="164" fontId="1" fillId="11" borderId="13" xfId="0" applyFont="1" applyFill="1" applyBorder="1" applyAlignment="1">
      <alignment horizontal="center"/>
    </xf>
    <xf numFmtId="164" fontId="1" fillId="12" borderId="13" xfId="0" applyFont="1" applyFill="1" applyBorder="1" applyAlignment="1">
      <alignment horizontal="center"/>
    </xf>
    <xf numFmtId="164" fontId="8" fillId="13" borderId="0" xfId="0" applyFont="1" applyFill="1" applyAlignment="1">
      <alignment horizontal="center"/>
    </xf>
    <xf numFmtId="165" fontId="4" fillId="0" borderId="14" xfId="0" applyNumberFormat="1" applyFont="1" applyBorder="1" applyAlignment="1">
      <alignment/>
    </xf>
    <xf numFmtId="164" fontId="4" fillId="2" borderId="4" xfId="0" applyFont="1" applyFill="1" applyBorder="1" applyAlignment="1">
      <alignment vertical="top" wrapText="1"/>
    </xf>
    <xf numFmtId="167" fontId="10" fillId="14" borderId="10" xfId="16" applyNumberFormat="1" applyFont="1" applyFill="1" applyBorder="1" applyAlignment="1" applyProtection="1">
      <alignment/>
      <protection/>
    </xf>
    <xf numFmtId="167" fontId="10" fillId="14" borderId="12" xfId="16" applyNumberFormat="1" applyFont="1" applyFill="1" applyBorder="1" applyAlignment="1" applyProtection="1">
      <alignment/>
      <protection/>
    </xf>
    <xf numFmtId="166" fontId="10" fillId="14" borderId="10" xfId="16" applyFont="1" applyFill="1" applyBorder="1" applyAlignment="1" applyProtection="1">
      <alignment/>
      <protection/>
    </xf>
    <xf numFmtId="165" fontId="10" fillId="14" borderId="12" xfId="0" applyNumberFormat="1" applyFont="1" applyFill="1" applyBorder="1" applyAlignment="1">
      <alignment/>
    </xf>
    <xf numFmtId="166" fontId="10" fillId="14" borderId="11" xfId="0" applyNumberFormat="1" applyFont="1" applyFill="1" applyBorder="1" applyAlignment="1">
      <alignment/>
    </xf>
    <xf numFmtId="165" fontId="10" fillId="14" borderId="11" xfId="0" applyNumberFormat="1" applyFont="1" applyFill="1" applyBorder="1" applyAlignment="1">
      <alignment/>
    </xf>
    <xf numFmtId="165" fontId="10" fillId="14" borderId="10" xfId="0" applyNumberFormat="1" applyFont="1" applyFill="1" applyBorder="1" applyAlignment="1">
      <alignment/>
    </xf>
    <xf numFmtId="166" fontId="10" fillId="14" borderId="12" xfId="0" applyNumberFormat="1" applyFont="1" applyFill="1" applyBorder="1" applyAlignment="1">
      <alignment/>
    </xf>
    <xf numFmtId="164" fontId="4" fillId="3" borderId="2" xfId="0" applyFont="1" applyFill="1" applyBorder="1" applyAlignment="1">
      <alignment vertical="top" wrapText="1"/>
    </xf>
    <xf numFmtId="164" fontId="4" fillId="4" borderId="2" xfId="0" applyFont="1" applyFill="1" applyBorder="1" applyAlignment="1">
      <alignment vertical="top" wrapText="1"/>
    </xf>
    <xf numFmtId="164" fontId="4" fillId="5" borderId="3" xfId="0" applyFont="1" applyFill="1" applyBorder="1" applyAlignment="1">
      <alignment vertical="top" wrapText="1"/>
    </xf>
    <xf numFmtId="164" fontId="4" fillId="6" borderId="2" xfId="0" applyFont="1" applyFill="1" applyBorder="1" applyAlignment="1">
      <alignment vertical="top" wrapText="1"/>
    </xf>
    <xf numFmtId="164" fontId="4" fillId="7" borderId="2" xfId="0" applyFont="1" applyFill="1" applyBorder="1" applyAlignment="1">
      <alignment vertical="top" wrapText="1"/>
    </xf>
    <xf numFmtId="164" fontId="4" fillId="8" borderId="2" xfId="0" applyFont="1" applyFill="1" applyBorder="1" applyAlignment="1">
      <alignment vertical="top" wrapText="1"/>
    </xf>
    <xf numFmtId="167" fontId="12" fillId="14" borderId="10" xfId="16" applyNumberFormat="1" applyFont="1" applyFill="1" applyBorder="1" applyAlignment="1" applyProtection="1">
      <alignment/>
      <protection/>
    </xf>
    <xf numFmtId="164" fontId="4" fillId="9" borderId="2" xfId="0" applyFont="1" applyFill="1" applyBorder="1" applyAlignment="1">
      <alignment vertical="top" wrapText="1"/>
    </xf>
    <xf numFmtId="164" fontId="4" fillId="10" borderId="2" xfId="0" applyFont="1" applyFill="1" applyBorder="1" applyAlignment="1">
      <alignment vertical="top" wrapText="1"/>
    </xf>
    <xf numFmtId="164" fontId="4" fillId="11" borderId="2" xfId="0" applyFont="1" applyFill="1" applyBorder="1" applyAlignment="1">
      <alignment vertical="top" wrapText="1"/>
    </xf>
    <xf numFmtId="164" fontId="4" fillId="12" borderId="2" xfId="0" applyFont="1" applyFill="1" applyBorder="1" applyAlignment="1">
      <alignment vertical="top" wrapText="1"/>
    </xf>
    <xf numFmtId="164" fontId="4" fillId="13" borderId="10" xfId="0" applyFont="1" applyFill="1" applyBorder="1" applyAlignment="1">
      <alignment/>
    </xf>
    <xf numFmtId="165" fontId="4" fillId="14" borderId="10" xfId="0" applyNumberFormat="1" applyFont="1" applyFill="1" applyBorder="1" applyAlignment="1">
      <alignment/>
    </xf>
    <xf numFmtId="165" fontId="4" fillId="14" borderId="12" xfId="0" applyNumberFormat="1" applyFont="1" applyFill="1" applyBorder="1" applyAlignment="1">
      <alignment/>
    </xf>
    <xf numFmtId="165" fontId="4" fillId="14" borderId="11" xfId="0" applyNumberFormat="1" applyFont="1" applyFill="1" applyBorder="1" applyAlignment="1">
      <alignment/>
    </xf>
    <xf numFmtId="168" fontId="13" fillId="14" borderId="6" xfId="16" applyNumberFormat="1" applyFont="1" applyFill="1" applyBorder="1" applyAlignment="1" applyProtection="1">
      <alignment/>
      <protection/>
    </xf>
    <xf numFmtId="168" fontId="13" fillId="14" borderId="8" xfId="16" applyNumberFormat="1" applyFont="1" applyFill="1" applyBorder="1" applyAlignment="1" applyProtection="1">
      <alignment/>
      <protection/>
    </xf>
    <xf numFmtId="168" fontId="13" fillId="14" borderId="14" xfId="0" applyNumberFormat="1" applyFont="1" applyFill="1" applyBorder="1" applyAlignment="1">
      <alignment/>
    </xf>
    <xf numFmtId="168" fontId="13" fillId="14" borderId="9" xfId="16" applyNumberFormat="1" applyFont="1" applyFill="1" applyBorder="1" applyAlignment="1" applyProtection="1">
      <alignment/>
      <protection/>
    </xf>
    <xf numFmtId="168" fontId="13" fillId="14" borderId="15" xfId="0" applyNumberFormat="1" applyFont="1" applyFill="1" applyBorder="1" applyAlignment="1">
      <alignment/>
    </xf>
    <xf numFmtId="168" fontId="14" fillId="14" borderId="14" xfId="0" applyNumberFormat="1" applyFont="1" applyFill="1" applyBorder="1" applyAlignment="1">
      <alignment/>
    </xf>
    <xf numFmtId="168" fontId="13" fillId="14" borderId="6" xfId="0" applyNumberFormat="1" applyFont="1" applyFill="1" applyBorder="1" applyAlignment="1">
      <alignment/>
    </xf>
    <xf numFmtId="168" fontId="13" fillId="14" borderId="8" xfId="0" applyNumberFormat="1" applyFont="1" applyFill="1" applyBorder="1" applyAlignment="1">
      <alignment/>
    </xf>
    <xf numFmtId="169" fontId="13" fillId="14" borderId="9" xfId="0" applyNumberFormat="1" applyFont="1" applyFill="1" applyBorder="1" applyAlignment="1">
      <alignment/>
    </xf>
    <xf numFmtId="168" fontId="13" fillId="14" borderId="0" xfId="0" applyNumberFormat="1" applyFont="1" applyFill="1" applyBorder="1" applyAlignment="1">
      <alignment/>
    </xf>
    <xf numFmtId="169" fontId="13" fillId="14" borderId="15" xfId="0" applyNumberFormat="1" applyFont="1" applyFill="1" applyBorder="1" applyAlignment="1">
      <alignment/>
    </xf>
    <xf numFmtId="168" fontId="13" fillId="14" borderId="9" xfId="0" applyNumberFormat="1" applyFont="1" applyFill="1" applyBorder="1" applyAlignment="1">
      <alignment/>
    </xf>
    <xf numFmtId="169" fontId="13" fillId="14" borderId="8" xfId="0" applyNumberFormat="1" applyFont="1" applyFill="1" applyBorder="1" applyAlignment="1">
      <alignment/>
    </xf>
    <xf numFmtId="164" fontId="4" fillId="13" borderId="6" xfId="0" applyFont="1" applyFill="1" applyBorder="1" applyAlignment="1">
      <alignment/>
    </xf>
    <xf numFmtId="168" fontId="13" fillId="14" borderId="6" xfId="0" applyNumberFormat="1" applyFont="1" applyFill="1" applyBorder="1" applyAlignment="1">
      <alignment/>
    </xf>
    <xf numFmtId="168" fontId="14" fillId="14" borderId="6" xfId="0" applyNumberFormat="1" applyFont="1" applyFill="1" applyBorder="1" applyAlignment="1">
      <alignment/>
    </xf>
    <xf numFmtId="164" fontId="15" fillId="2" borderId="4" xfId="0" applyFont="1" applyFill="1" applyBorder="1" applyAlignment="1">
      <alignment vertical="top" wrapText="1"/>
    </xf>
    <xf numFmtId="167" fontId="10" fillId="0" borderId="14" xfId="16" applyNumberFormat="1" applyFont="1" applyFill="1" applyBorder="1" applyAlignment="1" applyProtection="1">
      <alignment/>
      <protection/>
    </xf>
    <xf numFmtId="167" fontId="10" fillId="0" borderId="0" xfId="16" applyNumberFormat="1" applyFont="1" applyFill="1" applyBorder="1" applyAlignment="1" applyProtection="1">
      <alignment/>
      <protection/>
    </xf>
    <xf numFmtId="166" fontId="10" fillId="0" borderId="10" xfId="16" applyFont="1" applyFill="1" applyBorder="1" applyAlignment="1" applyProtection="1">
      <alignment/>
      <protection/>
    </xf>
    <xf numFmtId="166" fontId="10" fillId="0" borderId="12" xfId="16" applyFont="1" applyFill="1" applyBorder="1" applyAlignment="1" applyProtection="1">
      <alignment/>
      <protection/>
    </xf>
    <xf numFmtId="166" fontId="10" fillId="0" borderId="11" xfId="16" applyFont="1" applyFill="1" applyBorder="1" applyAlignment="1" applyProtection="1">
      <alignment/>
      <protection/>
    </xf>
    <xf numFmtId="170" fontId="10" fillId="0" borderId="1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4" fontId="10" fillId="0" borderId="12" xfId="0" applyFont="1" applyBorder="1" applyAlignment="1">
      <alignment/>
    </xf>
    <xf numFmtId="164" fontId="10" fillId="0" borderId="11" xfId="0" applyFont="1" applyBorder="1" applyAlignment="1">
      <alignment/>
    </xf>
    <xf numFmtId="164" fontId="13" fillId="3" borderId="2" xfId="0" applyFont="1" applyFill="1" applyBorder="1" applyAlignment="1">
      <alignment vertical="top" wrapText="1"/>
    </xf>
    <xf numFmtId="164" fontId="15" fillId="13" borderId="4" xfId="0" applyFont="1" applyFill="1" applyBorder="1" applyAlignment="1">
      <alignment vertical="top" wrapText="1"/>
    </xf>
    <xf numFmtId="165" fontId="4" fillId="0" borderId="14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8" fontId="13" fillId="0" borderId="6" xfId="16" applyNumberFormat="1" applyFont="1" applyFill="1" applyBorder="1" applyAlignment="1" applyProtection="1">
      <alignment/>
      <protection/>
    </xf>
    <xf numFmtId="168" fontId="13" fillId="0" borderId="8" xfId="16" applyNumberFormat="1" applyFont="1" applyFill="1" applyBorder="1" applyAlignment="1" applyProtection="1">
      <alignment/>
      <protection/>
    </xf>
    <xf numFmtId="168" fontId="13" fillId="0" borderId="14" xfId="0" applyNumberFormat="1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168" fontId="13" fillId="0" borderId="15" xfId="0" applyNumberFormat="1" applyFont="1" applyFill="1" applyBorder="1" applyAlignment="1">
      <alignment/>
    </xf>
    <xf numFmtId="168" fontId="13" fillId="0" borderId="15" xfId="0" applyNumberFormat="1" applyFont="1" applyFill="1" applyBorder="1" applyAlignment="1">
      <alignment/>
    </xf>
    <xf numFmtId="168" fontId="14" fillId="0" borderId="13" xfId="0" applyNumberFormat="1" applyFont="1" applyFill="1" applyBorder="1" applyAlignment="1">
      <alignment/>
    </xf>
    <xf numFmtId="169" fontId="13" fillId="0" borderId="15" xfId="0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8" fontId="13" fillId="0" borderId="14" xfId="16" applyNumberFormat="1" applyFont="1" applyFill="1" applyBorder="1" applyAlignment="1" applyProtection="1">
      <alignment/>
      <protection/>
    </xf>
    <xf numFmtId="168" fontId="13" fillId="0" borderId="0" xfId="16" applyNumberFormat="1" applyFont="1" applyFill="1" applyBorder="1" applyAlignment="1" applyProtection="1">
      <alignment/>
      <protection/>
    </xf>
    <xf numFmtId="164" fontId="13" fillId="0" borderId="14" xfId="0" applyNumberFormat="1" applyFont="1" applyFill="1" applyBorder="1" applyAlignment="1">
      <alignment/>
    </xf>
    <xf numFmtId="164" fontId="15" fillId="2" borderId="14" xfId="0" applyFont="1" applyFill="1" applyBorder="1" applyAlignment="1">
      <alignment vertical="top" wrapText="1"/>
    </xf>
    <xf numFmtId="168" fontId="13" fillId="15" borderId="14" xfId="16" applyNumberFormat="1" applyFont="1" applyFill="1" applyBorder="1" applyAlignment="1" applyProtection="1">
      <alignment/>
      <protection/>
    </xf>
    <xf numFmtId="168" fontId="13" fillId="15" borderId="0" xfId="16" applyNumberFormat="1" applyFont="1" applyFill="1" applyBorder="1" applyAlignment="1" applyProtection="1">
      <alignment/>
      <protection/>
    </xf>
    <xf numFmtId="166" fontId="10" fillId="15" borderId="10" xfId="16" applyFont="1" applyFill="1" applyBorder="1" applyAlignment="1" applyProtection="1">
      <alignment/>
      <protection/>
    </xf>
    <xf numFmtId="166" fontId="10" fillId="15" borderId="12" xfId="16" applyFont="1" applyFill="1" applyBorder="1" applyAlignment="1" applyProtection="1">
      <alignment/>
      <protection/>
    </xf>
    <xf numFmtId="166" fontId="10" fillId="15" borderId="11" xfId="16" applyFont="1" applyFill="1" applyBorder="1" applyAlignment="1" applyProtection="1">
      <alignment/>
      <protection/>
    </xf>
    <xf numFmtId="170" fontId="10" fillId="15" borderId="11" xfId="0" applyNumberFormat="1" applyFont="1" applyFill="1" applyBorder="1" applyAlignment="1">
      <alignment/>
    </xf>
    <xf numFmtId="165" fontId="10" fillId="15" borderId="1" xfId="0" applyNumberFormat="1" applyFont="1" applyFill="1" applyBorder="1" applyAlignment="1">
      <alignment/>
    </xf>
    <xf numFmtId="165" fontId="10" fillId="15" borderId="10" xfId="0" applyNumberFormat="1" applyFont="1" applyFill="1" applyBorder="1" applyAlignment="1">
      <alignment/>
    </xf>
    <xf numFmtId="166" fontId="10" fillId="15" borderId="12" xfId="0" applyNumberFormat="1" applyFont="1" applyFill="1" applyBorder="1" applyAlignment="1">
      <alignment/>
    </xf>
    <xf numFmtId="170" fontId="10" fillId="15" borderId="12" xfId="0" applyNumberFormat="1" applyFont="1" applyFill="1" applyBorder="1" applyAlignment="1">
      <alignment/>
    </xf>
    <xf numFmtId="164" fontId="10" fillId="15" borderId="12" xfId="0" applyFont="1" applyFill="1" applyBorder="1" applyAlignment="1">
      <alignment/>
    </xf>
    <xf numFmtId="164" fontId="10" fillId="15" borderId="11" xfId="0" applyFont="1" applyFill="1" applyBorder="1" applyAlignment="1">
      <alignment/>
    </xf>
    <xf numFmtId="164" fontId="13" fillId="3" borderId="13" xfId="0" applyFont="1" applyFill="1" applyBorder="1" applyAlignment="1">
      <alignment vertical="top" wrapText="1"/>
    </xf>
    <xf numFmtId="164" fontId="13" fillId="4" borderId="14" xfId="0" applyFont="1" applyFill="1" applyBorder="1" applyAlignment="1">
      <alignment vertical="top" wrapText="1"/>
    </xf>
    <xf numFmtId="164" fontId="13" fillId="5" borderId="15" xfId="0" applyFont="1" applyFill="1" applyBorder="1" applyAlignment="1">
      <alignment vertical="top" wrapText="1"/>
    </xf>
    <xf numFmtId="164" fontId="13" fillId="6" borderId="13" xfId="0" applyFont="1" applyFill="1" applyBorder="1" applyAlignment="1">
      <alignment vertical="top" wrapText="1"/>
    </xf>
    <xf numFmtId="164" fontId="13" fillId="7" borderId="13" xfId="0" applyFont="1" applyFill="1" applyBorder="1" applyAlignment="1">
      <alignment vertical="top" wrapText="1"/>
    </xf>
    <xf numFmtId="164" fontId="13" fillId="8" borderId="13" xfId="0" applyFont="1" applyFill="1" applyBorder="1" applyAlignment="1">
      <alignment vertical="top" wrapText="1"/>
    </xf>
    <xf numFmtId="167" fontId="10" fillId="15" borderId="10" xfId="16" applyNumberFormat="1" applyFont="1" applyFill="1" applyBorder="1" applyAlignment="1" applyProtection="1">
      <alignment/>
      <protection/>
    </xf>
    <xf numFmtId="168" fontId="13" fillId="15" borderId="12" xfId="16" applyNumberFormat="1" applyFont="1" applyFill="1" applyBorder="1" applyAlignment="1" applyProtection="1">
      <alignment/>
      <protection/>
    </xf>
    <xf numFmtId="167" fontId="10" fillId="15" borderId="11" xfId="16" applyNumberFormat="1" applyFont="1" applyFill="1" applyBorder="1" applyAlignment="1" applyProtection="1">
      <alignment/>
      <protection/>
    </xf>
    <xf numFmtId="164" fontId="13" fillId="9" borderId="13" xfId="0" applyFont="1" applyFill="1" applyBorder="1" applyAlignment="1">
      <alignment vertical="top" wrapText="1"/>
    </xf>
    <xf numFmtId="164" fontId="13" fillId="10" borderId="13" xfId="0" applyFont="1" applyFill="1" applyBorder="1" applyAlignment="1">
      <alignment vertical="top" wrapText="1"/>
    </xf>
    <xf numFmtId="164" fontId="13" fillId="11" borderId="13" xfId="0" applyFont="1" applyFill="1" applyBorder="1" applyAlignment="1">
      <alignment vertical="top" wrapText="1"/>
    </xf>
    <xf numFmtId="164" fontId="13" fillId="12" borderId="13" xfId="0" applyFont="1" applyFill="1" applyBorder="1" applyAlignment="1">
      <alignment vertical="top" wrapText="1"/>
    </xf>
    <xf numFmtId="164" fontId="9" fillId="13" borderId="13" xfId="0" applyFont="1" applyFill="1" applyBorder="1" applyAlignment="1">
      <alignment vertical="top" wrapText="1"/>
    </xf>
    <xf numFmtId="168" fontId="13" fillId="15" borderId="10" xfId="16" applyNumberFormat="1" applyFont="1" applyFill="1" applyBorder="1" applyAlignment="1" applyProtection="1">
      <alignment/>
      <protection/>
    </xf>
    <xf numFmtId="165" fontId="4" fillId="15" borderId="10" xfId="0" applyNumberFormat="1" applyFont="1" applyFill="1" applyBorder="1" applyAlignment="1">
      <alignment/>
    </xf>
    <xf numFmtId="165" fontId="4" fillId="15" borderId="12" xfId="0" applyNumberFormat="1" applyFont="1" applyFill="1" applyBorder="1" applyAlignment="1">
      <alignment/>
    </xf>
    <xf numFmtId="165" fontId="4" fillId="15" borderId="11" xfId="0" applyNumberFormat="1" applyFont="1" applyFill="1" applyBorder="1" applyAlignment="1">
      <alignment/>
    </xf>
    <xf numFmtId="168" fontId="13" fillId="15" borderId="14" xfId="0" applyNumberFormat="1" applyFont="1" applyFill="1" applyBorder="1" applyAlignment="1">
      <alignment/>
    </xf>
    <xf numFmtId="168" fontId="13" fillId="15" borderId="0" xfId="0" applyNumberFormat="1" applyFont="1" applyFill="1" applyBorder="1" applyAlignment="1">
      <alignment/>
    </xf>
    <xf numFmtId="168" fontId="13" fillId="15" borderId="15" xfId="0" applyNumberFormat="1" applyFont="1" applyFill="1" applyBorder="1" applyAlignment="1">
      <alignment/>
    </xf>
    <xf numFmtId="168" fontId="13" fillId="15" borderId="15" xfId="0" applyNumberFormat="1" applyFont="1" applyFill="1" applyBorder="1" applyAlignment="1">
      <alignment/>
    </xf>
    <xf numFmtId="168" fontId="14" fillId="15" borderId="13" xfId="0" applyNumberFormat="1" applyFont="1" applyFill="1" applyBorder="1" applyAlignment="1">
      <alignment/>
    </xf>
    <xf numFmtId="169" fontId="13" fillId="15" borderId="15" xfId="0" applyNumberFormat="1" applyFont="1" applyFill="1" applyBorder="1" applyAlignment="1">
      <alignment/>
    </xf>
    <xf numFmtId="168" fontId="13" fillId="15" borderId="6" xfId="0" applyNumberFormat="1" applyFont="1" applyFill="1" applyBorder="1" applyAlignment="1">
      <alignment/>
    </xf>
    <xf numFmtId="168" fontId="13" fillId="15" borderId="8" xfId="0" applyNumberFormat="1" applyFont="1" applyFill="1" applyBorder="1" applyAlignment="1">
      <alignment/>
    </xf>
    <xf numFmtId="168" fontId="13" fillId="15" borderId="9" xfId="0" applyNumberFormat="1" applyFont="1" applyFill="1" applyBorder="1" applyAlignment="1">
      <alignment/>
    </xf>
    <xf numFmtId="168" fontId="13" fillId="15" borderId="9" xfId="0" applyNumberFormat="1" applyFont="1" applyFill="1" applyBorder="1" applyAlignment="1">
      <alignment/>
    </xf>
    <xf numFmtId="168" fontId="14" fillId="15" borderId="7" xfId="0" applyNumberFormat="1" applyFont="1" applyFill="1" applyBorder="1" applyAlignment="1">
      <alignment/>
    </xf>
    <xf numFmtId="169" fontId="13" fillId="15" borderId="8" xfId="0" applyNumberFormat="1" applyFont="1" applyFill="1" applyBorder="1" applyAlignment="1">
      <alignment/>
    </xf>
    <xf numFmtId="169" fontId="13" fillId="15" borderId="9" xfId="0" applyNumberFormat="1" applyFont="1" applyFill="1" applyBorder="1" applyAlignment="1">
      <alignment/>
    </xf>
    <xf numFmtId="168" fontId="13" fillId="15" borderId="6" xfId="16" applyNumberFormat="1" applyFont="1" applyFill="1" applyBorder="1" applyAlignment="1" applyProtection="1">
      <alignment/>
      <protection/>
    </xf>
    <xf numFmtId="168" fontId="13" fillId="15" borderId="8" xfId="16" applyNumberFormat="1" applyFont="1" applyFill="1" applyBorder="1" applyAlignment="1" applyProtection="1">
      <alignment/>
      <protection/>
    </xf>
    <xf numFmtId="168" fontId="13" fillId="15" borderId="9" xfId="16" applyNumberFormat="1" applyFont="1" applyFill="1" applyBorder="1" applyAlignment="1" applyProtection="1">
      <alignment/>
      <protection/>
    </xf>
    <xf numFmtId="166" fontId="13" fillId="10" borderId="13" xfId="16" applyFont="1" applyFill="1" applyBorder="1" applyAlignment="1" applyProtection="1">
      <alignment vertical="top" wrapText="1"/>
      <protection/>
    </xf>
    <xf numFmtId="164" fontId="6" fillId="2" borderId="1" xfId="0" applyFont="1" applyFill="1" applyBorder="1" applyAlignment="1">
      <alignment vertical="top" wrapText="1"/>
    </xf>
    <xf numFmtId="166" fontId="10" fillId="16" borderId="12" xfId="16" applyFont="1" applyFill="1" applyBorder="1" applyAlignment="1" applyProtection="1">
      <alignment/>
      <protection/>
    </xf>
    <xf numFmtId="166" fontId="10" fillId="16" borderId="1" xfId="16" applyFont="1" applyFill="1" applyBorder="1" applyAlignment="1" applyProtection="1">
      <alignment/>
      <protection/>
    </xf>
    <xf numFmtId="166" fontId="10" fillId="16" borderId="10" xfId="16" applyFont="1" applyFill="1" applyBorder="1" applyAlignment="1" applyProtection="1">
      <alignment/>
      <protection/>
    </xf>
    <xf numFmtId="164" fontId="6" fillId="3" borderId="1" xfId="0" applyFont="1" applyFill="1" applyBorder="1" applyAlignment="1">
      <alignment vertical="top" wrapText="1"/>
    </xf>
    <xf numFmtId="164" fontId="6" fillId="4" borderId="1" xfId="0" applyFont="1" applyFill="1" applyBorder="1" applyAlignment="1">
      <alignment vertical="top" wrapText="1"/>
    </xf>
    <xf numFmtId="164" fontId="6" fillId="5" borderId="1" xfId="0" applyFont="1" applyFill="1" applyBorder="1" applyAlignment="1">
      <alignment vertical="top" wrapText="1"/>
    </xf>
    <xf numFmtId="164" fontId="6" fillId="6" borderId="1" xfId="0" applyFont="1" applyFill="1" applyBorder="1" applyAlignment="1">
      <alignment vertical="top" wrapText="1"/>
    </xf>
    <xf numFmtId="164" fontId="6" fillId="7" borderId="1" xfId="0" applyFont="1" applyFill="1" applyBorder="1" applyAlignment="1">
      <alignment vertical="top" wrapText="1"/>
    </xf>
    <xf numFmtId="164" fontId="6" fillId="8" borderId="1" xfId="0" applyFont="1" applyFill="1" applyBorder="1" applyAlignment="1">
      <alignment vertical="top" wrapText="1"/>
    </xf>
    <xf numFmtId="166" fontId="10" fillId="16" borderId="0" xfId="16" applyFont="1" applyFill="1" applyBorder="1" applyAlignment="1" applyProtection="1">
      <alignment/>
      <protection/>
    </xf>
    <xf numFmtId="166" fontId="10" fillId="16" borderId="14" xfId="16" applyFont="1" applyFill="1" applyBorder="1" applyAlignment="1" applyProtection="1">
      <alignment/>
      <protection/>
    </xf>
    <xf numFmtId="164" fontId="6" fillId="9" borderId="1" xfId="0" applyFont="1" applyFill="1" applyBorder="1" applyAlignment="1">
      <alignment vertical="top" wrapText="1"/>
    </xf>
    <xf numFmtId="164" fontId="6" fillId="10" borderId="1" xfId="0" applyFont="1" applyFill="1" applyBorder="1" applyAlignment="1">
      <alignment vertical="top" wrapText="1"/>
    </xf>
    <xf numFmtId="164" fontId="6" fillId="11" borderId="1" xfId="0" applyFont="1" applyFill="1" applyBorder="1" applyAlignment="1">
      <alignment vertical="top" wrapText="1"/>
    </xf>
    <xf numFmtId="164" fontId="6" fillId="12" borderId="1" xfId="0" applyFont="1" applyFill="1" applyBorder="1" applyAlignment="1">
      <alignment vertical="top" wrapText="1"/>
    </xf>
    <xf numFmtId="164" fontId="6" fillId="13" borderId="1" xfId="0" applyFont="1" applyFill="1" applyBorder="1" applyAlignment="1">
      <alignment vertical="top" wrapText="1"/>
    </xf>
    <xf numFmtId="166" fontId="10" fillId="16" borderId="11" xfId="16" applyFont="1" applyFill="1" applyBorder="1" applyAlignment="1" applyProtection="1">
      <alignment/>
      <protection/>
    </xf>
    <xf numFmtId="164" fontId="3" fillId="2" borderId="7" xfId="0" applyFont="1" applyFill="1" applyBorder="1" applyAlignment="1">
      <alignment vertical="top" wrapText="1"/>
    </xf>
    <xf numFmtId="168" fontId="13" fillId="16" borderId="6" xfId="16" applyNumberFormat="1" applyFont="1" applyFill="1" applyBorder="1" applyAlignment="1" applyProtection="1">
      <alignment/>
      <protection/>
    </xf>
    <xf numFmtId="168" fontId="13" fillId="16" borderId="7" xfId="16" applyNumberFormat="1" applyFont="1" applyFill="1" applyBorder="1" applyAlignment="1" applyProtection="1">
      <alignment/>
      <protection/>
    </xf>
    <xf numFmtId="168" fontId="13" fillId="16" borderId="8" xfId="16" applyNumberFormat="1" applyFont="1" applyFill="1" applyBorder="1" applyAlignment="1" applyProtection="1">
      <alignment/>
      <protection/>
    </xf>
    <xf numFmtId="168" fontId="13" fillId="16" borderId="6" xfId="0" applyNumberFormat="1" applyFont="1" applyFill="1" applyBorder="1" applyAlignment="1">
      <alignment/>
    </xf>
    <xf numFmtId="168" fontId="13" fillId="16" borderId="9" xfId="16" applyNumberFormat="1" applyFont="1" applyFill="1" applyBorder="1" applyAlignment="1" applyProtection="1">
      <alignment/>
      <protection/>
    </xf>
    <xf numFmtId="168" fontId="13" fillId="16" borderId="9" xfId="0" applyNumberFormat="1" applyFont="1" applyFill="1" applyBorder="1" applyAlignment="1">
      <alignment/>
    </xf>
    <xf numFmtId="168" fontId="14" fillId="16" borderId="6" xfId="0" applyNumberFormat="1" applyFont="1" applyFill="1" applyBorder="1" applyAlignment="1">
      <alignment/>
    </xf>
    <xf numFmtId="168" fontId="13" fillId="16" borderId="6" xfId="0" applyNumberFormat="1" applyFont="1" applyFill="1" applyBorder="1" applyAlignment="1">
      <alignment/>
    </xf>
    <xf numFmtId="168" fontId="13" fillId="16" borderId="7" xfId="0" applyNumberFormat="1" applyFont="1" applyFill="1" applyBorder="1" applyAlignment="1">
      <alignment/>
    </xf>
    <xf numFmtId="169" fontId="13" fillId="16" borderId="9" xfId="0" applyNumberFormat="1" applyFont="1" applyFill="1" applyBorder="1" applyAlignment="1">
      <alignment/>
    </xf>
    <xf numFmtId="164" fontId="3" fillId="3" borderId="7" xfId="0" applyFont="1" applyFill="1" applyBorder="1" applyAlignment="1">
      <alignment vertical="top" wrapText="1"/>
    </xf>
    <xf numFmtId="164" fontId="3" fillId="4" borderId="7" xfId="0" applyFont="1" applyFill="1" applyBorder="1" applyAlignment="1">
      <alignment vertical="top" wrapText="1"/>
    </xf>
    <xf numFmtId="164" fontId="3" fillId="5" borderId="7" xfId="0" applyFont="1" applyFill="1" applyBorder="1" applyAlignment="1">
      <alignment vertical="top" wrapText="1"/>
    </xf>
    <xf numFmtId="164" fontId="3" fillId="6" borderId="7" xfId="0" applyFont="1" applyFill="1" applyBorder="1" applyAlignment="1">
      <alignment vertical="top" wrapText="1"/>
    </xf>
    <xf numFmtId="164" fontId="3" fillId="7" borderId="7" xfId="0" applyFont="1" applyFill="1" applyBorder="1" applyAlignment="1">
      <alignment vertical="top" wrapText="1"/>
    </xf>
    <xf numFmtId="164" fontId="3" fillId="8" borderId="7" xfId="0" applyFont="1" applyFill="1" applyBorder="1" applyAlignment="1">
      <alignment vertical="top" wrapText="1"/>
    </xf>
    <xf numFmtId="164" fontId="3" fillId="9" borderId="7" xfId="0" applyFont="1" applyFill="1" applyBorder="1" applyAlignment="1">
      <alignment vertical="top" wrapText="1"/>
    </xf>
    <xf numFmtId="164" fontId="3" fillId="10" borderId="7" xfId="0" applyFont="1" applyFill="1" applyBorder="1" applyAlignment="1">
      <alignment vertical="top" wrapText="1"/>
    </xf>
    <xf numFmtId="171" fontId="13" fillId="16" borderId="6" xfId="0" applyNumberFormat="1" applyFont="1" applyFill="1" applyBorder="1" applyAlignment="1">
      <alignment/>
    </xf>
    <xf numFmtId="171" fontId="13" fillId="16" borderId="7" xfId="16" applyNumberFormat="1" applyFont="1" applyFill="1" applyBorder="1" applyAlignment="1" applyProtection="1">
      <alignment/>
      <protection/>
    </xf>
    <xf numFmtId="171" fontId="13" fillId="16" borderId="9" xfId="16" applyNumberFormat="1" applyFont="1" applyFill="1" applyBorder="1" applyAlignment="1" applyProtection="1">
      <alignment/>
      <protection/>
    </xf>
    <xf numFmtId="164" fontId="3" fillId="11" borderId="7" xfId="0" applyFont="1" applyFill="1" applyBorder="1" applyAlignment="1">
      <alignment vertical="top" wrapText="1"/>
    </xf>
    <xf numFmtId="164" fontId="3" fillId="12" borderId="7" xfId="0" applyFont="1" applyFill="1" applyBorder="1" applyAlignment="1">
      <alignment vertical="top" wrapText="1"/>
    </xf>
    <xf numFmtId="168" fontId="13" fillId="16" borderId="8" xfId="0" applyNumberFormat="1" applyFont="1" applyFill="1" applyBorder="1" applyAlignment="1">
      <alignment/>
    </xf>
    <xf numFmtId="169" fontId="13" fillId="16" borderId="8" xfId="0" applyNumberFormat="1" applyFont="1" applyFill="1" applyBorder="1" applyAlignment="1">
      <alignment/>
    </xf>
    <xf numFmtId="164" fontId="6" fillId="13" borderId="7" xfId="0" applyFont="1" applyFill="1" applyBorder="1" applyAlignment="1">
      <alignment vertical="top" wrapText="1"/>
    </xf>
    <xf numFmtId="168" fontId="13" fillId="16" borderId="9" xfId="0" applyNumberFormat="1" applyFont="1" applyFill="1" applyBorder="1" applyAlignment="1">
      <alignment/>
    </xf>
    <xf numFmtId="168" fontId="14" fillId="16" borderId="7" xfId="0" applyNumberFormat="1" applyFont="1" applyFill="1" applyBorder="1" applyAlignment="1">
      <alignment/>
    </xf>
    <xf numFmtId="168" fontId="13" fillId="16" borderId="8" xfId="0" applyNumberFormat="1" applyFont="1" applyFill="1" applyBorder="1" applyAlignment="1">
      <alignment/>
    </xf>
    <xf numFmtId="164" fontId="3" fillId="0" borderId="0" xfId="0" applyFont="1" applyFill="1" applyBorder="1" applyAlignment="1">
      <alignment vertical="top" wrapText="1"/>
    </xf>
    <xf numFmtId="168" fontId="13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171" fontId="13" fillId="0" borderId="0" xfId="0" applyNumberFormat="1" applyFont="1" applyFill="1" applyBorder="1" applyAlignment="1">
      <alignment/>
    </xf>
    <xf numFmtId="171" fontId="13" fillId="0" borderId="0" xfId="16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 vertical="top" wrapText="1"/>
    </xf>
    <xf numFmtId="164" fontId="0" fillId="0" borderId="0" xfId="0" applyFill="1" applyAlignment="1">
      <alignment/>
    </xf>
    <xf numFmtId="164" fontId="12" fillId="2" borderId="16" xfId="0" applyFont="1" applyFill="1" applyBorder="1" applyAlignment="1">
      <alignment vertical="top" wrapText="1"/>
    </xf>
    <xf numFmtId="165" fontId="10" fillId="14" borderId="12" xfId="16" applyNumberFormat="1" applyFont="1" applyFill="1" applyBorder="1" applyAlignment="1" applyProtection="1">
      <alignment/>
      <protection/>
    </xf>
    <xf numFmtId="166" fontId="10" fillId="14" borderId="10" xfId="16" applyNumberFormat="1" applyFont="1" applyFill="1" applyBorder="1" applyAlignment="1" applyProtection="1">
      <alignment/>
      <protection/>
    </xf>
    <xf numFmtId="164" fontId="1" fillId="3" borderId="2" xfId="0" applyFont="1" applyFill="1" applyBorder="1" applyAlignment="1">
      <alignment vertical="top" wrapText="1"/>
    </xf>
    <xf numFmtId="165" fontId="10" fillId="14" borderId="11" xfId="16" applyNumberFormat="1" applyFont="1" applyFill="1" applyBorder="1" applyAlignment="1" applyProtection="1">
      <alignment/>
      <protection/>
    </xf>
    <xf numFmtId="164" fontId="1" fillId="4" borderId="2" xfId="0" applyFont="1" applyFill="1" applyBorder="1" applyAlignment="1">
      <alignment vertical="top" wrapText="1"/>
    </xf>
    <xf numFmtId="167" fontId="10" fillId="14" borderId="11" xfId="16" applyNumberFormat="1" applyFont="1" applyFill="1" applyBorder="1" applyAlignment="1" applyProtection="1">
      <alignment/>
      <protection/>
    </xf>
    <xf numFmtId="164" fontId="1" fillId="5" borderId="3" xfId="0" applyFont="1" applyFill="1" applyBorder="1" applyAlignment="1">
      <alignment vertical="top" wrapText="1"/>
    </xf>
    <xf numFmtId="164" fontId="1" fillId="6" borderId="2" xfId="0" applyFont="1" applyFill="1" applyBorder="1" applyAlignment="1">
      <alignment vertical="top" wrapText="1"/>
    </xf>
    <xf numFmtId="164" fontId="1" fillId="7" borderId="2" xfId="0" applyFont="1" applyFill="1" applyBorder="1" applyAlignment="1">
      <alignment vertical="top" wrapText="1"/>
    </xf>
    <xf numFmtId="164" fontId="1" fillId="8" borderId="2" xfId="0" applyFont="1" applyFill="1" applyBorder="1" applyAlignment="1">
      <alignment vertical="top" wrapText="1"/>
    </xf>
    <xf numFmtId="165" fontId="10" fillId="14" borderId="10" xfId="16" applyNumberFormat="1" applyFont="1" applyFill="1" applyBorder="1" applyAlignment="1" applyProtection="1">
      <alignment/>
      <protection/>
    </xf>
    <xf numFmtId="171" fontId="10" fillId="14" borderId="10" xfId="16" applyNumberFormat="1" applyFont="1" applyFill="1" applyBorder="1" applyAlignment="1" applyProtection="1">
      <alignment/>
      <protection/>
    </xf>
    <xf numFmtId="164" fontId="1" fillId="9" borderId="2" xfId="0" applyFont="1" applyFill="1" applyBorder="1" applyAlignment="1">
      <alignment vertical="top" wrapText="1"/>
    </xf>
    <xf numFmtId="167" fontId="10" fillId="14" borderId="17" xfId="16" applyNumberFormat="1" applyFont="1" applyFill="1" applyBorder="1" applyAlignment="1" applyProtection="1">
      <alignment/>
      <protection/>
    </xf>
    <xf numFmtId="165" fontId="10" fillId="14" borderId="1" xfId="0" applyNumberFormat="1" applyFont="1" applyFill="1" applyBorder="1" applyAlignment="1">
      <alignment/>
    </xf>
    <xf numFmtId="165" fontId="10" fillId="14" borderId="18" xfId="0" applyNumberFormat="1" applyFont="1" applyFill="1" applyBorder="1" applyAlignment="1">
      <alignment/>
    </xf>
    <xf numFmtId="164" fontId="1" fillId="10" borderId="2" xfId="0" applyFont="1" applyFill="1" applyBorder="1" applyAlignment="1">
      <alignment vertical="top" wrapText="1"/>
    </xf>
    <xf numFmtId="164" fontId="1" fillId="11" borderId="2" xfId="0" applyFont="1" applyFill="1" applyBorder="1" applyAlignment="1">
      <alignment vertical="top" wrapText="1"/>
    </xf>
    <xf numFmtId="164" fontId="1" fillId="12" borderId="2" xfId="0" applyFont="1" applyFill="1" applyBorder="1" applyAlignment="1">
      <alignment vertical="top" wrapText="1"/>
    </xf>
    <xf numFmtId="164" fontId="2" fillId="13" borderId="1" xfId="0" applyFont="1" applyFill="1" applyBorder="1" applyAlignment="1">
      <alignment/>
    </xf>
    <xf numFmtId="166" fontId="4" fillId="14" borderId="12" xfId="16" applyFont="1" applyFill="1" applyBorder="1" applyAlignment="1" applyProtection="1">
      <alignment/>
      <protection/>
    </xf>
    <xf numFmtId="166" fontId="4" fillId="14" borderId="11" xfId="16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8" fontId="13" fillId="14" borderId="19" xfId="16" applyNumberFormat="1" applyFont="1" applyFill="1" applyBorder="1" applyAlignment="1" applyProtection="1">
      <alignment/>
      <protection/>
    </xf>
    <xf numFmtId="164" fontId="13" fillId="14" borderId="8" xfId="16" applyNumberFormat="1" applyFont="1" applyFill="1" applyBorder="1" applyAlignment="1" applyProtection="1">
      <alignment/>
      <protection/>
    </xf>
    <xf numFmtId="168" fontId="13" fillId="14" borderId="7" xfId="0" applyNumberFormat="1" applyFont="1" applyFill="1" applyBorder="1" applyAlignment="1">
      <alignment/>
    </xf>
    <xf numFmtId="169" fontId="13" fillId="14" borderId="20" xfId="0" applyNumberFormat="1" applyFont="1" applyFill="1" applyBorder="1" applyAlignment="1">
      <alignment/>
    </xf>
    <xf numFmtId="164" fontId="8" fillId="13" borderId="7" xfId="0" applyFont="1" applyFill="1" applyBorder="1" applyAlignment="1">
      <alignment/>
    </xf>
    <xf numFmtId="164" fontId="12" fillId="0" borderId="0" xfId="0" applyFont="1" applyFill="1" applyBorder="1" applyAlignment="1">
      <alignment vertical="top" wrapText="1"/>
    </xf>
    <xf numFmtId="168" fontId="13" fillId="0" borderId="8" xfId="0" applyNumberFormat="1" applyFont="1" applyFill="1" applyBorder="1" applyAlignment="1">
      <alignment/>
    </xf>
    <xf numFmtId="168" fontId="13" fillId="0" borderId="8" xfId="0" applyNumberFormat="1" applyFont="1" applyFill="1" applyBorder="1" applyAlignment="1">
      <alignment/>
    </xf>
    <xf numFmtId="169" fontId="13" fillId="0" borderId="8" xfId="0" applyNumberFormat="1" applyFont="1" applyFill="1" applyBorder="1" applyAlignment="1">
      <alignment/>
    </xf>
    <xf numFmtId="164" fontId="13" fillId="0" borderId="0" xfId="0" applyFont="1" applyFill="1" applyBorder="1" applyAlignment="1">
      <alignment vertical="top" wrapText="1"/>
    </xf>
    <xf numFmtId="164" fontId="16" fillId="0" borderId="0" xfId="0" applyFont="1" applyFill="1" applyBorder="1" applyAlignment="1">
      <alignment vertical="top" wrapText="1"/>
    </xf>
    <xf numFmtId="164" fontId="13" fillId="0" borderId="0" xfId="16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17" borderId="10" xfId="0" applyFont="1" applyFill="1" applyBorder="1" applyAlignment="1">
      <alignment/>
    </xf>
    <xf numFmtId="166" fontId="12" fillId="17" borderId="1" xfId="16" applyFont="1" applyFill="1" applyBorder="1" applyAlignment="1" applyProtection="1">
      <alignment/>
      <protection/>
    </xf>
    <xf numFmtId="166" fontId="12" fillId="17" borderId="13" xfId="16" applyFont="1" applyFill="1" applyBorder="1" applyAlignment="1" applyProtection="1">
      <alignment/>
      <protection/>
    </xf>
    <xf numFmtId="164" fontId="12" fillId="17" borderId="12" xfId="0" applyFont="1" applyFill="1" applyBorder="1" applyAlignment="1">
      <alignment/>
    </xf>
    <xf numFmtId="166" fontId="12" fillId="17" borderId="2" xfId="16" applyFont="1" applyFill="1" applyBorder="1" applyAlignment="1" applyProtection="1">
      <alignment/>
      <protection/>
    </xf>
    <xf numFmtId="166" fontId="12" fillId="17" borderId="12" xfId="16" applyFont="1" applyFill="1" applyBorder="1" applyAlignment="1" applyProtection="1">
      <alignment/>
      <protection/>
    </xf>
    <xf numFmtId="166" fontId="1" fillId="17" borderId="1" xfId="16" applyFont="1" applyFill="1" applyBorder="1" applyAlignment="1" applyProtection="1">
      <alignment/>
      <protection/>
    </xf>
    <xf numFmtId="164" fontId="5" fillId="0" borderId="4" xfId="0" applyFont="1" applyBorder="1" applyAlignment="1">
      <alignment horizontal="center"/>
    </xf>
    <xf numFmtId="168" fontId="4" fillId="0" borderId="4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169" fontId="4" fillId="0" borderId="5" xfId="0" applyNumberFormat="1" applyFont="1" applyBorder="1" applyAlignment="1">
      <alignment/>
    </xf>
    <xf numFmtId="168" fontId="5" fillId="11" borderId="4" xfId="0" applyNumberFormat="1" applyFont="1" applyFill="1" applyBorder="1" applyAlignment="1">
      <alignment/>
    </xf>
    <xf numFmtId="164" fontId="17" fillId="0" borderId="0" xfId="0" applyFont="1" applyBorder="1" applyAlignment="1">
      <alignment horizontal="left"/>
    </xf>
    <xf numFmtId="168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5" fillId="0" borderId="8" xfId="0" applyFont="1" applyBorder="1" applyAlignment="1">
      <alignment horizontal="center"/>
    </xf>
    <xf numFmtId="168" fontId="4" fillId="0" borderId="8" xfId="0" applyNumberFormat="1" applyFont="1" applyBorder="1" applyAlignment="1">
      <alignment/>
    </xf>
    <xf numFmtId="169" fontId="4" fillId="0" borderId="8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164" fontId="5" fillId="0" borderId="6" xfId="0" applyFont="1" applyBorder="1" applyAlignment="1">
      <alignment horizontal="center"/>
    </xf>
    <xf numFmtId="169" fontId="4" fillId="0" borderId="9" xfId="0" applyNumberFormat="1" applyFont="1" applyBorder="1" applyAlignment="1">
      <alignment/>
    </xf>
    <xf numFmtId="164" fontId="17" fillId="0" borderId="8" xfId="0" applyFont="1" applyBorder="1" applyAlignment="1">
      <alignment/>
    </xf>
    <xf numFmtId="164" fontId="0" fillId="0" borderId="8" xfId="0" applyBorder="1" applyAlignment="1">
      <alignment/>
    </xf>
    <xf numFmtId="172" fontId="1" fillId="2" borderId="13" xfId="0" applyNumberFormat="1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/>
    </xf>
    <xf numFmtId="164" fontId="6" fillId="0" borderId="7" xfId="0" applyFont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72" fontId="1" fillId="4" borderId="13" xfId="0" applyNumberFormat="1" applyFont="1" applyFill="1" applyBorder="1" applyAlignment="1">
      <alignment horizontal="center"/>
    </xf>
    <xf numFmtId="172" fontId="1" fillId="5" borderId="15" xfId="0" applyNumberFormat="1" applyFont="1" applyFill="1" applyBorder="1" applyAlignment="1">
      <alignment horizontal="center"/>
    </xf>
    <xf numFmtId="172" fontId="1" fillId="6" borderId="13" xfId="0" applyNumberFormat="1" applyFont="1" applyFill="1" applyBorder="1" applyAlignment="1">
      <alignment horizontal="center"/>
    </xf>
    <xf numFmtId="172" fontId="1" fillId="7" borderId="13" xfId="0" applyNumberFormat="1" applyFont="1" applyFill="1" applyBorder="1" applyAlignment="1">
      <alignment horizontal="center"/>
    </xf>
    <xf numFmtId="172" fontId="1" fillId="8" borderId="13" xfId="0" applyNumberFormat="1" applyFont="1" applyFill="1" applyBorder="1" applyAlignment="1">
      <alignment horizontal="center"/>
    </xf>
    <xf numFmtId="172" fontId="1" fillId="9" borderId="13" xfId="0" applyNumberFormat="1" applyFont="1" applyFill="1" applyBorder="1" applyAlignment="1">
      <alignment horizontal="center"/>
    </xf>
    <xf numFmtId="172" fontId="1" fillId="10" borderId="13" xfId="0" applyNumberFormat="1" applyFont="1" applyFill="1" applyBorder="1" applyAlignment="1">
      <alignment horizontal="center"/>
    </xf>
    <xf numFmtId="172" fontId="1" fillId="11" borderId="13" xfId="0" applyNumberFormat="1" applyFont="1" applyFill="1" applyBorder="1" applyAlignment="1">
      <alignment horizontal="center"/>
    </xf>
    <xf numFmtId="172" fontId="1" fillId="12" borderId="13" xfId="0" applyNumberFormat="1" applyFont="1" applyFill="1" applyBorder="1" applyAlignment="1">
      <alignment horizontal="center"/>
    </xf>
    <xf numFmtId="173" fontId="1" fillId="13" borderId="7" xfId="16" applyNumberFormat="1" applyFont="1" applyFill="1" applyBorder="1" applyAlignment="1" applyProtection="1">
      <alignment horizontal="center"/>
      <protection/>
    </xf>
    <xf numFmtId="164" fontId="1" fillId="0" borderId="9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2" borderId="7" xfId="0" applyFont="1" applyFill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1" fillId="5" borderId="9" xfId="0" applyFont="1" applyFill="1" applyBorder="1" applyAlignment="1">
      <alignment horizontal="center"/>
    </xf>
    <xf numFmtId="164" fontId="1" fillId="4" borderId="2" xfId="0" applyFont="1" applyFill="1" applyBorder="1" applyAlignment="1">
      <alignment horizontal="center"/>
    </xf>
    <xf numFmtId="164" fontId="8" fillId="13" borderId="1" xfId="0" applyFont="1" applyFill="1" applyBorder="1" applyAlignment="1">
      <alignment horizontal="center"/>
    </xf>
    <xf numFmtId="164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/>
    </xf>
    <xf numFmtId="164" fontId="4" fillId="0" borderId="6" xfId="0" applyFont="1" applyBorder="1" applyAlignment="1">
      <alignment/>
    </xf>
    <xf numFmtId="164" fontId="18" fillId="2" borderId="10" xfId="0" applyFont="1" applyFill="1" applyBorder="1" applyAlignment="1">
      <alignment/>
    </xf>
    <xf numFmtId="165" fontId="4" fillId="0" borderId="12" xfId="0" applyNumberFormat="1" applyFont="1" applyBorder="1" applyAlignment="1">
      <alignment/>
    </xf>
    <xf numFmtId="164" fontId="18" fillId="3" borderId="12" xfId="0" applyFont="1" applyFill="1" applyBorder="1" applyAlignment="1">
      <alignment/>
    </xf>
    <xf numFmtId="164" fontId="18" fillId="4" borderId="10" xfId="0" applyFont="1" applyFill="1" applyBorder="1" applyAlignment="1">
      <alignment/>
    </xf>
    <xf numFmtId="164" fontId="18" fillId="5" borderId="12" xfId="0" applyFont="1" applyFill="1" applyBorder="1" applyAlignment="1">
      <alignment/>
    </xf>
    <xf numFmtId="164" fontId="18" fillId="6" borderId="10" xfId="0" applyFont="1" applyFill="1" applyBorder="1" applyAlignment="1">
      <alignment/>
    </xf>
    <xf numFmtId="164" fontId="18" fillId="7" borderId="10" xfId="0" applyFont="1" applyFill="1" applyBorder="1" applyAlignment="1">
      <alignment/>
    </xf>
    <xf numFmtId="164" fontId="18" fillId="9" borderId="10" xfId="0" applyFont="1" applyFill="1" applyBorder="1" applyAlignment="1">
      <alignment/>
    </xf>
    <xf numFmtId="164" fontId="18" fillId="10" borderId="10" xfId="0" applyFont="1" applyFill="1" applyBorder="1" applyAlignment="1">
      <alignment/>
    </xf>
    <xf numFmtId="164" fontId="4" fillId="0" borderId="12" xfId="0" applyFont="1" applyFill="1" applyBorder="1" applyAlignment="1">
      <alignment/>
    </xf>
    <xf numFmtId="164" fontId="4" fillId="0" borderId="11" xfId="0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4" fillId="0" borderId="5" xfId="0" applyFont="1" applyFill="1" applyBorder="1" applyAlignment="1">
      <alignment/>
    </xf>
    <xf numFmtId="164" fontId="4" fillId="0" borderId="10" xfId="0" applyFont="1" applyFill="1" applyBorder="1" applyAlignment="1">
      <alignment/>
    </xf>
    <xf numFmtId="164" fontId="18" fillId="11" borderId="10" xfId="0" applyFont="1" applyFill="1" applyBorder="1" applyAlignment="1">
      <alignment/>
    </xf>
    <xf numFmtId="164" fontId="18" fillId="12" borderId="10" xfId="0" applyFont="1" applyFill="1" applyBorder="1" applyAlignment="1">
      <alignment/>
    </xf>
    <xf numFmtId="166" fontId="1" fillId="13" borderId="7" xfId="16" applyFont="1" applyFill="1" applyBorder="1" applyAlignment="1" applyProtection="1">
      <alignment/>
      <protection/>
    </xf>
    <xf numFmtId="166" fontId="12" fillId="0" borderId="14" xfId="16" applyFont="1" applyFill="1" applyBorder="1" applyAlignment="1" applyProtection="1">
      <alignment/>
      <protection/>
    </xf>
    <xf numFmtId="166" fontId="12" fillId="0" borderId="0" xfId="16" applyFont="1" applyFill="1" applyBorder="1" applyAlignment="1" applyProtection="1">
      <alignment/>
      <protection/>
    </xf>
    <xf numFmtId="166" fontId="12" fillId="0" borderId="11" xfId="16" applyFont="1" applyFill="1" applyBorder="1" applyAlignment="1" applyProtection="1">
      <alignment/>
      <protection/>
    </xf>
    <xf numFmtId="166" fontId="12" fillId="0" borderId="13" xfId="16" applyFont="1" applyFill="1" applyBorder="1" applyAlignment="1" applyProtection="1">
      <alignment/>
      <protection/>
    </xf>
    <xf numFmtId="166" fontId="12" fillId="0" borderId="15" xfId="16" applyFont="1" applyFill="1" applyBorder="1" applyAlignment="1" applyProtection="1">
      <alignment/>
      <protection/>
    </xf>
    <xf numFmtId="164" fontId="4" fillId="2" borderId="10" xfId="0" applyFont="1" applyFill="1" applyBorder="1" applyAlignment="1">
      <alignment/>
    </xf>
    <xf numFmtId="165" fontId="10" fillId="0" borderId="10" xfId="16" applyNumberFormat="1" applyFont="1" applyFill="1" applyBorder="1" applyAlignment="1" applyProtection="1">
      <alignment/>
      <protection/>
    </xf>
    <xf numFmtId="165" fontId="10" fillId="0" borderId="12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164" fontId="4" fillId="3" borderId="12" xfId="0" applyFont="1" applyFill="1" applyBorder="1" applyAlignment="1">
      <alignment/>
    </xf>
    <xf numFmtId="165" fontId="10" fillId="0" borderId="12" xfId="16" applyNumberFormat="1" applyFont="1" applyFill="1" applyBorder="1" applyAlignment="1" applyProtection="1">
      <alignment/>
      <protection/>
    </xf>
    <xf numFmtId="165" fontId="10" fillId="0" borderId="11" xfId="16" applyNumberFormat="1" applyFont="1" applyFill="1" applyBorder="1" applyAlignment="1" applyProtection="1">
      <alignment/>
      <protection/>
    </xf>
    <xf numFmtId="164" fontId="4" fillId="4" borderId="10" xfId="0" applyFont="1" applyFill="1" applyBorder="1" applyAlignment="1">
      <alignment/>
    </xf>
    <xf numFmtId="164" fontId="4" fillId="5" borderId="12" xfId="0" applyFont="1" applyFill="1" applyBorder="1" applyAlignment="1">
      <alignment/>
    </xf>
    <xf numFmtId="164" fontId="4" fillId="6" borderId="10" xfId="0" applyFont="1" applyFill="1" applyBorder="1" applyAlignment="1">
      <alignment/>
    </xf>
    <xf numFmtId="170" fontId="10" fillId="0" borderId="10" xfId="16" applyNumberFormat="1" applyFont="1" applyFill="1" applyBorder="1" applyAlignment="1" applyProtection="1">
      <alignment/>
      <protection/>
    </xf>
    <xf numFmtId="164" fontId="10" fillId="0" borderId="12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70" fontId="10" fillId="0" borderId="12" xfId="0" applyNumberFormat="1" applyFont="1" applyBorder="1" applyAlignment="1">
      <alignment/>
    </xf>
    <xf numFmtId="164" fontId="10" fillId="0" borderId="10" xfId="0" applyFont="1" applyBorder="1" applyAlignment="1">
      <alignment/>
    </xf>
    <xf numFmtId="164" fontId="4" fillId="7" borderId="10" xfId="0" applyFont="1" applyFill="1" applyBorder="1" applyAlignment="1">
      <alignment/>
    </xf>
    <xf numFmtId="164" fontId="4" fillId="8" borderId="10" xfId="0" applyFont="1" applyFill="1" applyBorder="1" applyAlignment="1">
      <alignment/>
    </xf>
    <xf numFmtId="167" fontId="10" fillId="0" borderId="10" xfId="16" applyNumberFormat="1" applyFont="1" applyFill="1" applyBorder="1" applyAlignment="1" applyProtection="1">
      <alignment/>
      <protection/>
    </xf>
    <xf numFmtId="167" fontId="10" fillId="0" borderId="12" xfId="16" applyNumberFormat="1" applyFont="1" applyFill="1" applyBorder="1" applyAlignment="1" applyProtection="1">
      <alignment/>
      <protection/>
    </xf>
    <xf numFmtId="164" fontId="4" fillId="9" borderId="10" xfId="0" applyFont="1" applyFill="1" applyBorder="1" applyAlignment="1">
      <alignment/>
    </xf>
    <xf numFmtId="164" fontId="4" fillId="10" borderId="10" xfId="0" applyFont="1" applyFill="1" applyBorder="1" applyAlignment="1">
      <alignment/>
    </xf>
    <xf numFmtId="165" fontId="10" fillId="0" borderId="12" xfId="0" applyNumberFormat="1" applyFont="1" applyFill="1" applyBorder="1" applyAlignment="1">
      <alignment/>
    </xf>
    <xf numFmtId="164" fontId="4" fillId="11" borderId="10" xfId="0" applyFont="1" applyFill="1" applyBorder="1" applyAlignment="1">
      <alignment/>
    </xf>
    <xf numFmtId="164" fontId="4" fillId="12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6" fontId="4" fillId="0" borderId="11" xfId="16" applyFont="1" applyFill="1" applyBorder="1" applyAlignment="1" applyProtection="1">
      <alignment/>
      <protection/>
    </xf>
    <xf numFmtId="165" fontId="4" fillId="0" borderId="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4" fontId="4" fillId="2" borderId="6" xfId="0" applyFont="1" applyFill="1" applyBorder="1" applyAlignment="1">
      <alignment/>
    </xf>
    <xf numFmtId="168" fontId="13" fillId="0" borderId="6" xfId="0" applyNumberFormat="1" applyFont="1" applyFill="1" applyBorder="1" applyAlignment="1">
      <alignment/>
    </xf>
    <xf numFmtId="168" fontId="13" fillId="0" borderId="9" xfId="0" applyNumberFormat="1" applyFont="1" applyFill="1" applyBorder="1" applyAlignment="1">
      <alignment/>
    </xf>
    <xf numFmtId="168" fontId="14" fillId="0" borderId="9" xfId="0" applyNumberFormat="1" applyFont="1" applyFill="1" applyBorder="1" applyAlignment="1">
      <alignment/>
    </xf>
    <xf numFmtId="164" fontId="4" fillId="3" borderId="8" xfId="0" applyFont="1" applyFill="1" applyBorder="1" applyAlignment="1">
      <alignment/>
    </xf>
    <xf numFmtId="164" fontId="4" fillId="4" borderId="6" xfId="0" applyFont="1" applyFill="1" applyBorder="1" applyAlignment="1">
      <alignment/>
    </xf>
    <xf numFmtId="164" fontId="4" fillId="5" borderId="8" xfId="0" applyFont="1" applyFill="1" applyBorder="1" applyAlignment="1">
      <alignment/>
    </xf>
    <xf numFmtId="164" fontId="4" fillId="6" borderId="6" xfId="0" applyFont="1" applyFill="1" applyBorder="1" applyAlignment="1">
      <alignment/>
    </xf>
    <xf numFmtId="164" fontId="4" fillId="7" borderId="6" xfId="0" applyFont="1" applyFill="1" applyBorder="1" applyAlignment="1">
      <alignment/>
    </xf>
    <xf numFmtId="164" fontId="4" fillId="8" borderId="6" xfId="0" applyFont="1" applyFill="1" applyBorder="1" applyAlignment="1">
      <alignment/>
    </xf>
    <xf numFmtId="164" fontId="4" fillId="9" borderId="6" xfId="0" applyFont="1" applyFill="1" applyBorder="1" applyAlignment="1">
      <alignment/>
    </xf>
    <xf numFmtId="164" fontId="4" fillId="10" borderId="6" xfId="0" applyFont="1" applyFill="1" applyBorder="1" applyAlignment="1">
      <alignment/>
    </xf>
    <xf numFmtId="164" fontId="4" fillId="11" borderId="6" xfId="0" applyFont="1" applyFill="1" applyBorder="1" applyAlignment="1">
      <alignment/>
    </xf>
    <xf numFmtId="164" fontId="4" fillId="12" borderId="6" xfId="0" applyFont="1" applyFill="1" applyBorder="1" applyAlignment="1">
      <alignment/>
    </xf>
    <xf numFmtId="168" fontId="13" fillId="0" borderId="7" xfId="0" applyNumberFormat="1" applyFont="1" applyFill="1" applyBorder="1" applyAlignment="1">
      <alignment/>
    </xf>
    <xf numFmtId="164" fontId="4" fillId="2" borderId="14" xfId="0" applyFont="1" applyFill="1" applyBorder="1" applyAlignment="1">
      <alignment/>
    </xf>
    <xf numFmtId="166" fontId="10" fillId="14" borderId="12" xfId="16" applyFont="1" applyFill="1" applyBorder="1" applyAlignment="1" applyProtection="1">
      <alignment/>
      <protection/>
    </xf>
    <xf numFmtId="164" fontId="10" fillId="14" borderId="12" xfId="0" applyNumberFormat="1" applyFont="1" applyFill="1" applyBorder="1" applyAlignment="1">
      <alignment/>
    </xf>
    <xf numFmtId="165" fontId="10" fillId="14" borderId="0" xfId="0" applyNumberFormat="1" applyFont="1" applyFill="1" applyBorder="1" applyAlignment="1">
      <alignment/>
    </xf>
    <xf numFmtId="165" fontId="10" fillId="14" borderId="15" xfId="0" applyNumberFormat="1" applyFont="1" applyFill="1" applyBorder="1" applyAlignment="1">
      <alignment/>
    </xf>
    <xf numFmtId="164" fontId="10" fillId="14" borderId="12" xfId="0" applyFont="1" applyFill="1" applyBorder="1" applyAlignment="1">
      <alignment/>
    </xf>
    <xf numFmtId="164" fontId="10" fillId="14" borderId="10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4" fillId="4" borderId="14" xfId="0" applyFont="1" applyFill="1" applyBorder="1" applyAlignment="1">
      <alignment/>
    </xf>
    <xf numFmtId="164" fontId="4" fillId="5" borderId="0" xfId="0" applyFont="1" applyFill="1" applyBorder="1" applyAlignment="1">
      <alignment/>
    </xf>
    <xf numFmtId="164" fontId="4" fillId="6" borderId="14" xfId="0" applyFont="1" applyFill="1" applyBorder="1" applyAlignment="1">
      <alignment/>
    </xf>
    <xf numFmtId="164" fontId="4" fillId="7" borderId="14" xfId="0" applyFont="1" applyFill="1" applyBorder="1" applyAlignment="1">
      <alignment/>
    </xf>
    <xf numFmtId="164" fontId="4" fillId="8" borderId="14" xfId="0" applyFont="1" applyFill="1" applyBorder="1" applyAlignment="1">
      <alignment/>
    </xf>
    <xf numFmtId="164" fontId="4" fillId="9" borderId="14" xfId="0" applyFont="1" applyFill="1" applyBorder="1" applyAlignment="1">
      <alignment/>
    </xf>
    <xf numFmtId="164" fontId="4" fillId="10" borderId="14" xfId="0" applyFont="1" applyFill="1" applyBorder="1" applyAlignment="1">
      <alignment/>
    </xf>
    <xf numFmtId="164" fontId="10" fillId="14" borderId="10" xfId="0" applyNumberFormat="1" applyFont="1" applyFill="1" applyBorder="1" applyAlignment="1">
      <alignment/>
    </xf>
    <xf numFmtId="164" fontId="4" fillId="11" borderId="14" xfId="0" applyFont="1" applyFill="1" applyBorder="1" applyAlignment="1">
      <alignment/>
    </xf>
    <xf numFmtId="164" fontId="4" fillId="12" borderId="14" xfId="0" applyFont="1" applyFill="1" applyBorder="1" applyAlignment="1">
      <alignment/>
    </xf>
    <xf numFmtId="164" fontId="4" fillId="13" borderId="14" xfId="0" applyFont="1" applyFill="1" applyBorder="1" applyAlignment="1">
      <alignment/>
    </xf>
    <xf numFmtId="165" fontId="4" fillId="14" borderId="1" xfId="0" applyNumberFormat="1" applyFont="1" applyFill="1" applyBorder="1" applyAlignment="1">
      <alignment/>
    </xf>
    <xf numFmtId="168" fontId="13" fillId="14" borderId="9" xfId="0" applyNumberFormat="1" applyFont="1" applyFill="1" applyBorder="1" applyAlignment="1">
      <alignment/>
    </xf>
    <xf numFmtId="168" fontId="13" fillId="14" borderId="0" xfId="0" applyNumberFormat="1" applyFont="1" applyFill="1" applyBorder="1" applyAlignment="1">
      <alignment/>
    </xf>
    <xf numFmtId="168" fontId="14" fillId="14" borderId="15" xfId="0" applyNumberFormat="1" applyFont="1" applyFill="1" applyBorder="1" applyAlignment="1">
      <alignment/>
    </xf>
    <xf numFmtId="164" fontId="7" fillId="8" borderId="6" xfId="0" applyFont="1" applyFill="1" applyBorder="1" applyAlignment="1">
      <alignment/>
    </xf>
    <xf numFmtId="168" fontId="14" fillId="14" borderId="8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/>
    </xf>
    <xf numFmtId="164" fontId="10" fillId="0" borderId="12" xfId="0" applyFont="1" applyFill="1" applyBorder="1" applyAlignment="1">
      <alignment/>
    </xf>
    <xf numFmtId="166" fontId="10" fillId="0" borderId="12" xfId="0" applyNumberFormat="1" applyFont="1" applyFill="1" applyBorder="1" applyAlignment="1">
      <alignment/>
    </xf>
    <xf numFmtId="166" fontId="4" fillId="0" borderId="15" xfId="16" applyFont="1" applyFill="1" applyBorder="1" applyAlignment="1" applyProtection="1">
      <alignment/>
      <protection/>
    </xf>
    <xf numFmtId="164" fontId="19" fillId="2" borderId="6" xfId="0" applyFont="1" applyFill="1" applyBorder="1" applyAlignment="1">
      <alignment/>
    </xf>
    <xf numFmtId="168" fontId="13" fillId="0" borderId="6" xfId="0" applyNumberFormat="1" applyFont="1" applyFill="1" applyBorder="1" applyAlignment="1">
      <alignment/>
    </xf>
    <xf numFmtId="164" fontId="4" fillId="2" borderId="4" xfId="0" applyFont="1" applyFill="1" applyBorder="1" applyAlignment="1">
      <alignment vertical="top"/>
    </xf>
    <xf numFmtId="166" fontId="10" fillId="14" borderId="11" xfId="16" applyFont="1" applyFill="1" applyBorder="1" applyAlignment="1" applyProtection="1">
      <alignment/>
      <protection/>
    </xf>
    <xf numFmtId="165" fontId="10" fillId="14" borderId="14" xfId="0" applyNumberFormat="1" applyFont="1" applyFill="1" applyBorder="1" applyAlignment="1">
      <alignment/>
    </xf>
    <xf numFmtId="164" fontId="4" fillId="3" borderId="3" xfId="0" applyFont="1" applyFill="1" applyBorder="1" applyAlignment="1">
      <alignment vertical="top"/>
    </xf>
    <xf numFmtId="164" fontId="4" fillId="4" borderId="4" xfId="0" applyFont="1" applyFill="1" applyBorder="1" applyAlignment="1">
      <alignment vertical="top"/>
    </xf>
    <xf numFmtId="164" fontId="4" fillId="5" borderId="3" xfId="0" applyFont="1" applyFill="1" applyBorder="1" applyAlignment="1">
      <alignment vertical="top"/>
    </xf>
    <xf numFmtId="164" fontId="4" fillId="6" borderId="2" xfId="0" applyFont="1" applyFill="1" applyBorder="1" applyAlignment="1">
      <alignment vertical="top"/>
    </xf>
    <xf numFmtId="164" fontId="4" fillId="7" borderId="2" xfId="0" applyFont="1" applyFill="1" applyBorder="1" applyAlignment="1">
      <alignment vertical="top"/>
    </xf>
    <xf numFmtId="164" fontId="4" fillId="9" borderId="2" xfId="0" applyFont="1" applyFill="1" applyBorder="1" applyAlignment="1">
      <alignment vertical="top"/>
    </xf>
    <xf numFmtId="164" fontId="4" fillId="10" borderId="2" xfId="0" applyFont="1" applyFill="1" applyBorder="1" applyAlignment="1">
      <alignment vertical="top"/>
    </xf>
    <xf numFmtId="164" fontId="4" fillId="11" borderId="2" xfId="0" applyFont="1" applyFill="1" applyBorder="1" applyAlignment="1">
      <alignment vertical="top"/>
    </xf>
    <xf numFmtId="164" fontId="4" fillId="12" borderId="2" xfId="0" applyFont="1" applyFill="1" applyBorder="1" applyAlignment="1">
      <alignment vertical="top"/>
    </xf>
    <xf numFmtId="164" fontId="4" fillId="13" borderId="2" xfId="0" applyFont="1" applyFill="1" applyBorder="1" applyAlignment="1">
      <alignment vertical="top"/>
    </xf>
    <xf numFmtId="168" fontId="14" fillId="14" borderId="9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4" fontId="10" fillId="0" borderId="10" xfId="0" applyFont="1" applyFill="1" applyBorder="1" applyAlignment="1">
      <alignment/>
    </xf>
    <xf numFmtId="166" fontId="4" fillId="0" borderId="12" xfId="16" applyFont="1" applyFill="1" applyBorder="1" applyAlignment="1" applyProtection="1">
      <alignment/>
      <protection/>
    </xf>
    <xf numFmtId="169" fontId="13" fillId="0" borderId="9" xfId="0" applyNumberFormat="1" applyFont="1" applyFill="1" applyBorder="1" applyAlignment="1">
      <alignment/>
    </xf>
    <xf numFmtId="168" fontId="13" fillId="0" borderId="9" xfId="16" applyNumberFormat="1" applyFont="1" applyFill="1" applyBorder="1" applyAlignment="1" applyProtection="1">
      <alignment/>
      <protection/>
    </xf>
    <xf numFmtId="168" fontId="14" fillId="0" borderId="8" xfId="0" applyNumberFormat="1" applyFont="1" applyFill="1" applyBorder="1" applyAlignment="1">
      <alignment/>
    </xf>
    <xf numFmtId="166" fontId="4" fillId="0" borderId="0" xfId="16" applyFont="1" applyFill="1" applyBorder="1" applyAlignment="1" applyProtection="1">
      <alignment/>
      <protection/>
    </xf>
    <xf numFmtId="166" fontId="10" fillId="14" borderId="0" xfId="16" applyFont="1" applyFill="1" applyBorder="1" applyAlignment="1" applyProtection="1">
      <alignment/>
      <protection/>
    </xf>
    <xf numFmtId="164" fontId="10" fillId="14" borderId="11" xfId="0" applyNumberFormat="1" applyFont="1" applyFill="1" applyBorder="1" applyAlignment="1">
      <alignment/>
    </xf>
    <xf numFmtId="166" fontId="10" fillId="0" borderId="14" xfId="16" applyFont="1" applyFill="1" applyBorder="1" applyAlignment="1" applyProtection="1">
      <alignment/>
      <protection/>
    </xf>
    <xf numFmtId="164" fontId="4" fillId="3" borderId="3" xfId="0" applyFont="1" applyFill="1" applyBorder="1" applyAlignment="1">
      <alignment vertical="top" wrapText="1"/>
    </xf>
    <xf numFmtId="164" fontId="15" fillId="5" borderId="12" xfId="0" applyFont="1" applyFill="1" applyBorder="1" applyAlignment="1">
      <alignment/>
    </xf>
    <xf numFmtId="164" fontId="10" fillId="0" borderId="12" xfId="0" applyNumberFormat="1" applyFont="1" applyBorder="1" applyAlignment="1">
      <alignment/>
    </xf>
    <xf numFmtId="164" fontId="4" fillId="8" borderId="14" xfId="0" applyFont="1" applyFill="1" applyBorder="1" applyAlignment="1">
      <alignment horizontal="left"/>
    </xf>
    <xf numFmtId="164" fontId="4" fillId="4" borderId="4" xfId="0" applyFont="1" applyFill="1" applyBorder="1" applyAlignment="1">
      <alignment vertical="top" wrapText="1"/>
    </xf>
    <xf numFmtId="164" fontId="4" fillId="13" borderId="2" xfId="0" applyFont="1" applyFill="1" applyBorder="1" applyAlignment="1">
      <alignment vertical="top" wrapText="1"/>
    </xf>
    <xf numFmtId="167" fontId="10" fillId="0" borderId="11" xfId="16" applyNumberFormat="1" applyFont="1" applyFill="1" applyBorder="1" applyAlignment="1" applyProtection="1">
      <alignment/>
      <protection/>
    </xf>
    <xf numFmtId="164" fontId="10" fillId="0" borderId="11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 horizontal="right"/>
    </xf>
    <xf numFmtId="164" fontId="10" fillId="0" borderId="10" xfId="0" applyFont="1" applyFill="1" applyBorder="1" applyAlignment="1">
      <alignment horizontal="right"/>
    </xf>
    <xf numFmtId="170" fontId="10" fillId="0" borderId="11" xfId="0" applyNumberFormat="1" applyFont="1" applyFill="1" applyBorder="1" applyAlignment="1">
      <alignment/>
    </xf>
    <xf numFmtId="170" fontId="10" fillId="14" borderId="12" xfId="0" applyNumberFormat="1" applyFont="1" applyFill="1" applyBorder="1" applyAlignment="1">
      <alignment/>
    </xf>
    <xf numFmtId="170" fontId="10" fillId="14" borderId="11" xfId="0" applyNumberFormat="1" applyFont="1" applyFill="1" applyBorder="1" applyAlignment="1">
      <alignment/>
    </xf>
    <xf numFmtId="164" fontId="0" fillId="14" borderId="12" xfId="0" applyFill="1" applyBorder="1" applyAlignment="1">
      <alignment/>
    </xf>
    <xf numFmtId="164" fontId="0" fillId="14" borderId="11" xfId="0" applyFill="1" applyBorder="1" applyAlignment="1">
      <alignment/>
    </xf>
    <xf numFmtId="164" fontId="10" fillId="0" borderId="14" xfId="0" applyFont="1" applyFill="1" applyBorder="1" applyAlignment="1">
      <alignment/>
    </xf>
    <xf numFmtId="166" fontId="10" fillId="0" borderId="15" xfId="0" applyNumberFormat="1" applyFont="1" applyFill="1" applyBorder="1" applyAlignment="1">
      <alignment/>
    </xf>
    <xf numFmtId="164" fontId="10" fillId="0" borderId="0" xfId="0" applyFont="1" applyBorder="1" applyAlignment="1">
      <alignment/>
    </xf>
    <xf numFmtId="164" fontId="10" fillId="0" borderId="15" xfId="0" applyFont="1" applyBorder="1" applyAlignment="1">
      <alignment/>
    </xf>
    <xf numFmtId="166" fontId="4" fillId="0" borderId="10" xfId="16" applyFont="1" applyFill="1" applyBorder="1" applyAlignment="1" applyProtection="1">
      <alignment/>
      <protection/>
    </xf>
    <xf numFmtId="166" fontId="4" fillId="0" borderId="15" xfId="0" applyNumberFormat="1" applyFont="1" applyFill="1" applyBorder="1" applyAlignment="1">
      <alignment/>
    </xf>
    <xf numFmtId="164" fontId="9" fillId="2" borderId="14" xfId="0" applyFont="1" applyFill="1" applyBorder="1" applyAlignment="1">
      <alignment/>
    </xf>
    <xf numFmtId="168" fontId="14" fillId="0" borderId="15" xfId="0" applyNumberFormat="1" applyFont="1" applyFill="1" applyBorder="1" applyAlignment="1">
      <alignment/>
    </xf>
    <xf numFmtId="164" fontId="1" fillId="17" borderId="4" xfId="0" applyFont="1" applyFill="1" applyBorder="1" applyAlignment="1">
      <alignment/>
    </xf>
    <xf numFmtId="166" fontId="1" fillId="17" borderId="2" xfId="16" applyFont="1" applyFill="1" applyBorder="1" applyAlignment="1" applyProtection="1">
      <alignment/>
      <protection/>
    </xf>
    <xf numFmtId="164" fontId="1" fillId="17" borderId="0" xfId="0" applyFont="1" applyFill="1" applyBorder="1" applyAlignment="1">
      <alignment/>
    </xf>
    <xf numFmtId="164" fontId="1" fillId="17" borderId="14" xfId="0" applyFont="1" applyFill="1" applyBorder="1" applyAlignment="1">
      <alignment/>
    </xf>
    <xf numFmtId="166" fontId="1" fillId="17" borderId="7" xfId="16" applyFont="1" applyFill="1" applyBorder="1" applyAlignment="1" applyProtection="1">
      <alignment/>
      <protection/>
    </xf>
    <xf numFmtId="164" fontId="1" fillId="17" borderId="10" xfId="0" applyFont="1" applyFill="1" applyBorder="1" applyAlignment="1">
      <alignment/>
    </xf>
    <xf numFmtId="164" fontId="5" fillId="0" borderId="5" xfId="0" applyFont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8" fontId="4" fillId="11" borderId="9" xfId="0" applyNumberFormat="1" applyFont="1" applyFill="1" applyBorder="1" applyAlignment="1">
      <alignment/>
    </xf>
    <xf numFmtId="164" fontId="0" fillId="0" borderId="15" xfId="0" applyBorder="1" applyAlignment="1">
      <alignment/>
    </xf>
    <xf numFmtId="164" fontId="12" fillId="14" borderId="21" xfId="0" applyFont="1" applyFill="1" applyBorder="1" applyAlignment="1">
      <alignment/>
    </xf>
    <xf numFmtId="166" fontId="12" fillId="14" borderId="22" xfId="0" applyNumberFormat="1" applyFont="1" applyFill="1" applyBorder="1" applyAlignment="1">
      <alignment/>
    </xf>
    <xf numFmtId="164" fontId="12" fillId="14" borderId="23" xfId="0" applyFont="1" applyFill="1" applyBorder="1" applyAlignment="1">
      <alignment/>
    </xf>
    <xf numFmtId="164" fontId="12" fillId="14" borderId="24" xfId="0" applyFont="1" applyFill="1" applyBorder="1" applyAlignment="1">
      <alignment/>
    </xf>
    <xf numFmtId="166" fontId="12" fillId="14" borderId="24" xfId="0" applyNumberFormat="1" applyFont="1" applyFill="1" applyBorder="1" applyAlignment="1">
      <alignment/>
    </xf>
    <xf numFmtId="166" fontId="12" fillId="14" borderId="25" xfId="0" applyNumberFormat="1" applyFont="1" applyFill="1" applyBorder="1" applyAlignment="1">
      <alignment/>
    </xf>
    <xf numFmtId="164" fontId="5" fillId="0" borderId="26" xfId="0" applyFont="1" applyBorder="1" applyAlignment="1">
      <alignment horizontal="center"/>
    </xf>
    <xf numFmtId="168" fontId="13" fillId="0" borderId="26" xfId="16" applyNumberFormat="1" applyFont="1" applyFill="1" applyBorder="1" applyAlignment="1" applyProtection="1">
      <alignment/>
      <protection/>
    </xf>
    <xf numFmtId="168" fontId="13" fillId="0" borderId="27" xfId="16" applyNumberFormat="1" applyFont="1" applyFill="1" applyBorder="1" applyAlignment="1" applyProtection="1">
      <alignment/>
      <protection/>
    </xf>
    <xf numFmtId="168" fontId="13" fillId="0" borderId="26" xfId="0" applyNumberFormat="1" applyFont="1" applyFill="1" applyBorder="1" applyAlignment="1">
      <alignment/>
    </xf>
    <xf numFmtId="168" fontId="13" fillId="0" borderId="27" xfId="0" applyNumberFormat="1" applyFont="1" applyFill="1" applyBorder="1" applyAlignment="1">
      <alignment/>
    </xf>
    <xf numFmtId="168" fontId="13" fillId="0" borderId="27" xfId="0" applyNumberFormat="1" applyFont="1" applyFill="1" applyBorder="1" applyAlignment="1">
      <alignment/>
    </xf>
    <xf numFmtId="168" fontId="14" fillId="0" borderId="28" xfId="0" applyNumberFormat="1" applyFont="1" applyFill="1" applyBorder="1" applyAlignment="1">
      <alignment/>
    </xf>
    <xf numFmtId="169" fontId="13" fillId="0" borderId="28" xfId="0" applyNumberFormat="1" applyFont="1" applyFill="1" applyBorder="1" applyAlignment="1">
      <alignment/>
    </xf>
    <xf numFmtId="169" fontId="13" fillId="0" borderId="27" xfId="0" applyNumberFormat="1" applyFont="1" applyFill="1" applyBorder="1" applyAlignment="1">
      <alignment/>
    </xf>
    <xf numFmtId="168" fontId="4" fillId="11" borderId="27" xfId="0" applyNumberFormat="1" applyFont="1" applyFill="1" applyBorder="1" applyAlignment="1">
      <alignment/>
    </xf>
    <xf numFmtId="164" fontId="2" fillId="5" borderId="29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5" borderId="2" xfId="0" applyFont="1" applyFill="1" applyBorder="1" applyAlignment="1">
      <alignment/>
    </xf>
    <xf numFmtId="164" fontId="8" fillId="5" borderId="2" xfId="0" applyFont="1" applyFill="1" applyBorder="1" applyAlignment="1">
      <alignment/>
    </xf>
    <xf numFmtId="164" fontId="20" fillId="0" borderId="0" xfId="0" applyFont="1" applyAlignment="1">
      <alignment/>
    </xf>
    <xf numFmtId="164" fontId="21" fillId="5" borderId="2" xfId="0" applyFont="1" applyFill="1" applyBorder="1" applyAlignment="1">
      <alignment/>
    </xf>
    <xf numFmtId="164" fontId="22" fillId="5" borderId="2" xfId="0" applyFont="1" applyFill="1" applyBorder="1" applyAlignment="1">
      <alignment/>
    </xf>
    <xf numFmtId="164" fontId="0" fillId="5" borderId="2" xfId="0" applyFont="1" applyFill="1" applyBorder="1" applyAlignment="1">
      <alignment/>
    </xf>
    <xf numFmtId="164" fontId="2" fillId="5" borderId="4" xfId="0" applyFont="1" applyFill="1" applyBorder="1" applyAlignment="1">
      <alignment/>
    </xf>
    <xf numFmtId="164" fontId="2" fillId="5" borderId="5" xfId="0" applyFont="1" applyFill="1" applyBorder="1" applyAlignment="1">
      <alignment/>
    </xf>
    <xf numFmtId="164" fontId="23" fillId="5" borderId="5" xfId="0" applyFont="1" applyFill="1" applyBorder="1" applyAlignment="1">
      <alignment/>
    </xf>
    <xf numFmtId="164" fontId="5" fillId="5" borderId="2" xfId="0" applyFont="1" applyFill="1" applyBorder="1" applyAlignment="1">
      <alignment/>
    </xf>
    <xf numFmtId="164" fontId="24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0" xfId="0" applyFill="1" applyBorder="1" applyAlignment="1">
      <alignment/>
    </xf>
    <xf numFmtId="164" fontId="0" fillId="0" borderId="12" xfId="0" applyBorder="1" applyAlignment="1">
      <alignment/>
    </xf>
    <xf numFmtId="164" fontId="5" fillId="0" borderId="12" xfId="0" applyFont="1" applyFill="1" applyBorder="1" applyAlignment="1">
      <alignment/>
    </xf>
    <xf numFmtId="164" fontId="0" fillId="5" borderId="2" xfId="0" applyFill="1" applyBorder="1" applyAlignment="1">
      <alignment/>
    </xf>
    <xf numFmtId="164" fontId="25" fillId="0" borderId="0" xfId="0" applyFont="1" applyAlignment="1">
      <alignment/>
    </xf>
    <xf numFmtId="164" fontId="17" fillId="0" borderId="0" xfId="0" applyFont="1" applyAlignment="1">
      <alignment/>
    </xf>
    <xf numFmtId="164" fontId="2" fillId="0" borderId="0" xfId="0" applyFont="1" applyAlignment="1">
      <alignment/>
    </xf>
    <xf numFmtId="164" fontId="26" fillId="0" borderId="0" xfId="0" applyFont="1" applyFill="1" applyAlignment="1">
      <alignment/>
    </xf>
    <xf numFmtId="164" fontId="26" fillId="0" borderId="0" xfId="0" applyFont="1" applyAlignment="1">
      <alignment/>
    </xf>
    <xf numFmtId="164" fontId="25" fillId="0" borderId="14" xfId="0" applyFont="1" applyBorder="1" applyAlignment="1">
      <alignment/>
    </xf>
    <xf numFmtId="164" fontId="25" fillId="0" borderId="15" xfId="0" applyFont="1" applyBorder="1" applyAlignment="1">
      <alignment/>
    </xf>
    <xf numFmtId="164" fontId="25" fillId="0" borderId="0" xfId="0" applyFont="1" applyBorder="1" applyAlignment="1">
      <alignment/>
    </xf>
    <xf numFmtId="164" fontId="25" fillId="0" borderId="0" xfId="0" applyFont="1" applyFill="1" applyAlignment="1">
      <alignment/>
    </xf>
    <xf numFmtId="164" fontId="25" fillId="10" borderId="0" xfId="0" applyFont="1" applyFill="1" applyAlignment="1">
      <alignment/>
    </xf>
    <xf numFmtId="165" fontId="25" fillId="10" borderId="10" xfId="0" applyNumberFormat="1" applyFont="1" applyFill="1" applyBorder="1" applyAlignment="1">
      <alignment/>
    </xf>
    <xf numFmtId="165" fontId="25" fillId="10" borderId="12" xfId="0" applyNumberFormat="1" applyFont="1" applyFill="1" applyBorder="1" applyAlignment="1">
      <alignment/>
    </xf>
    <xf numFmtId="165" fontId="25" fillId="10" borderId="6" xfId="0" applyNumberFormat="1" applyFont="1" applyFill="1" applyBorder="1" applyAlignment="1">
      <alignment/>
    </xf>
    <xf numFmtId="165" fontId="25" fillId="10" borderId="8" xfId="0" applyNumberFormat="1" applyFont="1" applyFill="1" applyBorder="1" applyAlignment="1">
      <alignment/>
    </xf>
    <xf numFmtId="165" fontId="25" fillId="10" borderId="1" xfId="0" applyNumberFormat="1" applyFont="1" applyFill="1" applyBorder="1" applyAlignment="1">
      <alignment/>
    </xf>
    <xf numFmtId="164" fontId="26" fillId="2" borderId="0" xfId="0" applyFont="1" applyFill="1" applyAlignment="1">
      <alignment/>
    </xf>
    <xf numFmtId="164" fontId="25" fillId="2" borderId="0" xfId="0" applyFont="1" applyFill="1" applyAlignment="1">
      <alignment/>
    </xf>
    <xf numFmtId="165" fontId="26" fillId="2" borderId="6" xfId="0" applyNumberFormat="1" applyFont="1" applyFill="1" applyBorder="1" applyAlignment="1">
      <alignment/>
    </xf>
    <xf numFmtId="165" fontId="26" fillId="2" borderId="8" xfId="0" applyNumberFormat="1" applyFont="1" applyFill="1" applyBorder="1" applyAlignment="1">
      <alignment/>
    </xf>
    <xf numFmtId="164" fontId="25" fillId="0" borderId="4" xfId="0" applyFont="1" applyBorder="1" applyAlignment="1">
      <alignment/>
    </xf>
    <xf numFmtId="164" fontId="25" fillId="0" borderId="3" xfId="0" applyFont="1" applyBorder="1" applyAlignment="1">
      <alignment/>
    </xf>
    <xf numFmtId="165" fontId="25" fillId="2" borderId="2" xfId="0" applyNumberFormat="1" applyFont="1" applyFill="1" applyBorder="1" applyAlignment="1">
      <alignment/>
    </xf>
    <xf numFmtId="164" fontId="25" fillId="0" borderId="5" xfId="0" applyFont="1" applyBorder="1" applyAlignment="1">
      <alignment/>
    </xf>
    <xf numFmtId="165" fontId="25" fillId="10" borderId="7" xfId="0" applyNumberFormat="1" applyFont="1" applyFill="1" applyBorder="1" applyAlignment="1">
      <alignment/>
    </xf>
    <xf numFmtId="164" fontId="8" fillId="16" borderId="1" xfId="0" applyFont="1" applyFill="1" applyBorder="1" applyAlignment="1">
      <alignment/>
    </xf>
    <xf numFmtId="164" fontId="0" fillId="0" borderId="14" xfId="0" applyBorder="1" applyAlignment="1">
      <alignment/>
    </xf>
    <xf numFmtId="164" fontId="0" fillId="0" borderId="0" xfId="0" applyNumberFormat="1" applyAlignment="1">
      <alignment/>
    </xf>
    <xf numFmtId="165" fontId="25" fillId="2" borderId="6" xfId="0" applyNumberFormat="1" applyFont="1" applyFill="1" applyBorder="1" applyAlignment="1">
      <alignment/>
    </xf>
    <xf numFmtId="165" fontId="25" fillId="2" borderId="8" xfId="0" applyNumberFormat="1" applyFont="1" applyFill="1" applyBorder="1" applyAlignment="1">
      <alignment/>
    </xf>
    <xf numFmtId="165" fontId="25" fillId="2" borderId="7" xfId="0" applyNumberFormat="1" applyFont="1" applyFill="1" applyBorder="1" applyAlignment="1">
      <alignment/>
    </xf>
    <xf numFmtId="164" fontId="27" fillId="16" borderId="2" xfId="0" applyFont="1" applyFill="1" applyBorder="1" applyAlignment="1">
      <alignment/>
    </xf>
    <xf numFmtId="166" fontId="8" fillId="16" borderId="2" xfId="0" applyNumberFormat="1" applyFont="1" applyFill="1" applyBorder="1" applyAlignment="1">
      <alignment/>
    </xf>
    <xf numFmtId="166" fontId="8" fillId="16" borderId="4" xfId="0" applyNumberFormat="1" applyFont="1" applyFill="1" applyBorder="1" applyAlignment="1">
      <alignment/>
    </xf>
    <xf numFmtId="166" fontId="8" fillId="16" borderId="3" xfId="0" applyNumberFormat="1" applyFont="1" applyFill="1" applyBorder="1" applyAlignment="1">
      <alignment/>
    </xf>
    <xf numFmtId="164" fontId="17" fillId="16" borderId="4" xfId="0" applyFont="1" applyFill="1" applyBorder="1" applyAlignment="1">
      <alignment/>
    </xf>
    <xf numFmtId="164" fontId="0" fillId="16" borderId="5" xfId="0" applyFill="1" applyBorder="1" applyAlignment="1">
      <alignment/>
    </xf>
    <xf numFmtId="166" fontId="0" fillId="16" borderId="2" xfId="0" applyNumberFormat="1" applyFill="1" applyBorder="1" applyAlignment="1">
      <alignment/>
    </xf>
    <xf numFmtId="166" fontId="0" fillId="16" borderId="5" xfId="0" applyNumberFormat="1" applyFill="1" applyBorder="1" applyAlignment="1">
      <alignment/>
    </xf>
    <xf numFmtId="164" fontId="8" fillId="0" borderId="0" xfId="0" applyFont="1" applyAlignment="1">
      <alignment/>
    </xf>
    <xf numFmtId="168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8" fillId="16" borderId="4" xfId="0" applyFont="1" applyFill="1" applyBorder="1" applyAlignment="1">
      <alignment/>
    </xf>
    <xf numFmtId="164" fontId="8" fillId="16" borderId="5" xfId="0" applyFont="1" applyFill="1" applyBorder="1" applyAlignment="1">
      <alignment/>
    </xf>
    <xf numFmtId="164" fontId="1" fillId="16" borderId="5" xfId="0" applyFont="1" applyFill="1" applyBorder="1" applyAlignment="1">
      <alignment/>
    </xf>
    <xf numFmtId="165" fontId="1" fillId="16" borderId="5" xfId="0" applyNumberFormat="1" applyFont="1" applyFill="1" applyBorder="1" applyAlignment="1">
      <alignment/>
    </xf>
    <xf numFmtId="165" fontId="1" fillId="18" borderId="30" xfId="0" applyNumberFormat="1" applyFont="1" applyFill="1" applyBorder="1" applyAlignment="1">
      <alignment horizontal="center"/>
    </xf>
    <xf numFmtId="164" fontId="8" fillId="2" borderId="3" xfId="0" applyFont="1" applyFill="1" applyBorder="1" applyAlignment="1">
      <alignment/>
    </xf>
    <xf numFmtId="164" fontId="8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8" fontId="5" fillId="0" borderId="29" xfId="0" applyNumberFormat="1" applyFont="1" applyBorder="1" applyAlignment="1">
      <alignment horizontal="center"/>
    </xf>
    <xf numFmtId="164" fontId="6" fillId="16" borderId="1" xfId="0" applyFont="1" applyFill="1" applyBorder="1" applyAlignment="1">
      <alignment horizontal="center"/>
    </xf>
    <xf numFmtId="164" fontId="1" fillId="0" borderId="8" xfId="0" applyFont="1" applyBorder="1" applyAlignment="1">
      <alignment/>
    </xf>
    <xf numFmtId="164" fontId="5" fillId="0" borderId="6" xfId="0" applyFont="1" applyBorder="1" applyAlignment="1">
      <alignment/>
    </xf>
    <xf numFmtId="164" fontId="1" fillId="18" borderId="31" xfId="0" applyFont="1" applyFill="1" applyBorder="1" applyAlignment="1">
      <alignment horizontal="center"/>
    </xf>
    <xf numFmtId="164" fontId="1" fillId="18" borderId="32" xfId="0" applyFont="1" applyFill="1" applyBorder="1" applyAlignment="1">
      <alignment horizontal="center"/>
    </xf>
    <xf numFmtId="166" fontId="1" fillId="2" borderId="11" xfId="16" applyFont="1" applyFill="1" applyBorder="1" applyAlignment="1" applyProtection="1">
      <alignment vertical="top"/>
      <protection/>
    </xf>
    <xf numFmtId="164" fontId="5" fillId="0" borderId="29" xfId="0" applyNumberFormat="1" applyFont="1" applyBorder="1" applyAlignment="1">
      <alignment horizontal="center"/>
    </xf>
    <xf numFmtId="164" fontId="1" fillId="16" borderId="7" xfId="0" applyFont="1" applyFill="1" applyBorder="1" applyAlignment="1">
      <alignment horizontal="center"/>
    </xf>
    <xf numFmtId="164" fontId="17" fillId="0" borderId="33" xfId="0" applyFont="1" applyBorder="1" applyAlignment="1">
      <alignment horizontal="center"/>
    </xf>
    <xf numFmtId="166" fontId="1" fillId="2" borderId="9" xfId="16" applyFont="1" applyFill="1" applyBorder="1" applyAlignment="1" applyProtection="1">
      <alignment horizontal="left"/>
      <protection/>
    </xf>
    <xf numFmtId="164" fontId="0" fillId="16" borderId="13" xfId="0" applyFill="1" applyBorder="1" applyAlignment="1">
      <alignment/>
    </xf>
    <xf numFmtId="165" fontId="10" fillId="0" borderId="34" xfId="0" applyNumberFormat="1" applyFont="1" applyBorder="1" applyAlignment="1">
      <alignment horizontal="center"/>
    </xf>
    <xf numFmtId="166" fontId="1" fillId="2" borderId="9" xfId="16" applyFont="1" applyFill="1" applyBorder="1" applyAlignment="1" applyProtection="1">
      <alignment/>
      <protection/>
    </xf>
    <xf numFmtId="164" fontId="1" fillId="16" borderId="1" xfId="0" applyFont="1" applyFill="1" applyBorder="1" applyAlignment="1">
      <alignment/>
    </xf>
    <xf numFmtId="165" fontId="10" fillId="14" borderId="35" xfId="0" applyNumberFormat="1" applyFont="1" applyFill="1" applyBorder="1" applyAlignment="1">
      <alignment/>
    </xf>
    <xf numFmtId="165" fontId="10" fillId="14" borderId="36" xfId="0" applyNumberFormat="1" applyFont="1" applyFill="1" applyBorder="1" applyAlignment="1">
      <alignment/>
    </xf>
    <xf numFmtId="164" fontId="2" fillId="2" borderId="11" xfId="0" applyFont="1" applyFill="1" applyBorder="1" applyAlignment="1">
      <alignment/>
    </xf>
    <xf numFmtId="169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164" fontId="9" fillId="16" borderId="7" xfId="0" applyFont="1" applyFill="1" applyBorder="1" applyAlignment="1">
      <alignment/>
    </xf>
    <xf numFmtId="166" fontId="4" fillId="14" borderId="6" xfId="16" applyFont="1" applyFill="1" applyBorder="1" applyAlignment="1" applyProtection="1">
      <alignment/>
      <protection/>
    </xf>
    <xf numFmtId="166" fontId="4" fillId="14" borderId="8" xfId="16" applyFont="1" applyFill="1" applyBorder="1" applyAlignment="1" applyProtection="1">
      <alignment/>
      <protection/>
    </xf>
    <xf numFmtId="168" fontId="9" fillId="14" borderId="8" xfId="16" applyNumberFormat="1" applyFont="1" applyFill="1" applyBorder="1" applyAlignment="1" applyProtection="1">
      <alignment/>
      <protection/>
    </xf>
    <xf numFmtId="168" fontId="9" fillId="14" borderId="6" xfId="0" applyNumberFormat="1" applyFont="1" applyFill="1" applyBorder="1" applyAlignment="1">
      <alignment/>
    </xf>
    <xf numFmtId="168" fontId="9" fillId="14" borderId="8" xfId="0" applyNumberFormat="1" applyFont="1" applyFill="1" applyBorder="1" applyAlignment="1">
      <alignment/>
    </xf>
    <xf numFmtId="168" fontId="9" fillId="14" borderId="31" xfId="0" applyNumberFormat="1" applyFont="1" applyFill="1" applyBorder="1" applyAlignment="1">
      <alignment/>
    </xf>
    <xf numFmtId="168" fontId="9" fillId="14" borderId="37" xfId="0" applyNumberFormat="1" applyFont="1" applyFill="1" applyBorder="1" applyAlignment="1">
      <alignment/>
    </xf>
    <xf numFmtId="166" fontId="9" fillId="2" borderId="9" xfId="16" applyFont="1" applyFill="1" applyBorder="1" applyAlignment="1" applyProtection="1">
      <alignment/>
      <protection/>
    </xf>
    <xf numFmtId="168" fontId="9" fillId="14" borderId="9" xfId="0" applyNumberFormat="1" applyFont="1" applyFill="1" applyBorder="1" applyAlignment="1">
      <alignment/>
    </xf>
    <xf numFmtId="164" fontId="10" fillId="16" borderId="14" xfId="0" applyFont="1" applyFill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35" xfId="0" applyNumberFormat="1" applyFont="1" applyBorder="1" applyAlignment="1">
      <alignment/>
    </xf>
    <xf numFmtId="165" fontId="10" fillId="0" borderId="36" xfId="0" applyNumberFormat="1" applyFont="1" applyFill="1" applyBorder="1" applyAlignment="1">
      <alignment/>
    </xf>
    <xf numFmtId="164" fontId="0" fillId="2" borderId="11" xfId="0" applyFont="1" applyFill="1" applyBorder="1" applyAlignment="1">
      <alignment/>
    </xf>
    <xf numFmtId="165" fontId="10" fillId="0" borderId="15" xfId="0" applyNumberFormat="1" applyFont="1" applyBorder="1" applyAlignment="1">
      <alignment/>
    </xf>
    <xf numFmtId="164" fontId="4" fillId="16" borderId="14" xfId="0" applyFont="1" applyFill="1" applyBorder="1" applyAlignment="1">
      <alignment/>
    </xf>
    <xf numFmtId="168" fontId="9" fillId="0" borderId="0" xfId="16" applyNumberFormat="1" applyFont="1" applyFill="1" applyBorder="1" applyAlignment="1" applyProtection="1">
      <alignment/>
      <protection/>
    </xf>
    <xf numFmtId="168" fontId="9" fillId="0" borderId="14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9" fillId="0" borderId="35" xfId="0" applyNumberFormat="1" applyFont="1" applyBorder="1" applyAlignment="1">
      <alignment/>
    </xf>
    <xf numFmtId="168" fontId="9" fillId="0" borderId="37" xfId="0" applyNumberFormat="1" applyFont="1" applyFill="1" applyBorder="1" applyAlignment="1">
      <alignment/>
    </xf>
    <xf numFmtId="168" fontId="9" fillId="0" borderId="15" xfId="0" applyNumberFormat="1" applyFont="1" applyBorder="1" applyAlignment="1">
      <alignment/>
    </xf>
    <xf numFmtId="166" fontId="1" fillId="17" borderId="38" xfId="16" applyFont="1" applyFill="1" applyBorder="1" applyAlignment="1" applyProtection="1">
      <alignment/>
      <protection/>
    </xf>
    <xf numFmtId="166" fontId="12" fillId="17" borderId="38" xfId="16" applyFont="1" applyFill="1" applyBorder="1" applyAlignment="1" applyProtection="1">
      <alignment/>
      <protection/>
    </xf>
    <xf numFmtId="166" fontId="12" fillId="17" borderId="39" xfId="16" applyFont="1" applyFill="1" applyBorder="1" applyAlignment="1" applyProtection="1">
      <alignment/>
      <protection/>
    </xf>
    <xf numFmtId="166" fontId="12" fillId="17" borderId="40" xfId="16" applyFont="1" applyFill="1" applyBorder="1" applyAlignment="1" applyProtection="1">
      <alignment/>
      <protection/>
    </xf>
    <xf numFmtId="166" fontId="12" fillId="17" borderId="41" xfId="16" applyFont="1" applyFill="1" applyBorder="1" applyAlignment="1" applyProtection="1">
      <alignment/>
      <protection/>
    </xf>
    <xf numFmtId="166" fontId="1" fillId="17" borderId="42" xfId="16" applyFont="1" applyFill="1" applyBorder="1" applyAlignment="1" applyProtection="1">
      <alignment/>
      <protection/>
    </xf>
    <xf numFmtId="164" fontId="5" fillId="0" borderId="7" xfId="0" applyFont="1" applyBorder="1" applyAlignment="1">
      <alignment horizontal="center"/>
    </xf>
    <xf numFmtId="168" fontId="4" fillId="0" borderId="3" xfId="0" applyNumberFormat="1" applyFont="1" applyBorder="1" applyAlignment="1">
      <alignment/>
    </xf>
    <xf numFmtId="168" fontId="5" fillId="0" borderId="6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8" fontId="9" fillId="0" borderId="43" xfId="0" applyNumberFormat="1" applyFont="1" applyBorder="1" applyAlignment="1">
      <alignment/>
    </xf>
    <xf numFmtId="164" fontId="5" fillId="0" borderId="9" xfId="0" applyFont="1" applyBorder="1" applyAlignment="1">
      <alignment horizontal="center"/>
    </xf>
    <xf numFmtId="168" fontId="4" fillId="0" borderId="44" xfId="0" applyNumberFormat="1" applyFont="1" applyBorder="1" applyAlignment="1">
      <alignment/>
    </xf>
    <xf numFmtId="164" fontId="27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0" fillId="0" borderId="21" xfId="0" applyBorder="1" applyAlignment="1">
      <alignment/>
    </xf>
    <xf numFmtId="164" fontId="0" fillId="0" borderId="45" xfId="0" applyBorder="1" applyAlignment="1">
      <alignment/>
    </xf>
    <xf numFmtId="164" fontId="27" fillId="0" borderId="3" xfId="0" applyFont="1" applyBorder="1" applyAlignment="1">
      <alignment/>
    </xf>
    <xf numFmtId="175" fontId="1" fillId="16" borderId="2" xfId="16" applyNumberFormat="1" applyFont="1" applyFill="1" applyBorder="1" applyAlignment="1" applyProtection="1">
      <alignment horizontal="center"/>
      <protection/>
    </xf>
    <xf numFmtId="164" fontId="1" fillId="0" borderId="46" xfId="0" applyFont="1" applyBorder="1" applyAlignment="1">
      <alignment horizontal="center"/>
    </xf>
    <xf numFmtId="164" fontId="1" fillId="0" borderId="45" xfId="0" applyFont="1" applyBorder="1" applyAlignment="1">
      <alignment horizontal="center"/>
    </xf>
    <xf numFmtId="175" fontId="1" fillId="2" borderId="3" xfId="16" applyNumberFormat="1" applyFont="1" applyFill="1" applyBorder="1" applyAlignment="1" applyProtection="1">
      <alignment horizontal="center"/>
      <protection/>
    </xf>
    <xf numFmtId="164" fontId="0" fillId="16" borderId="1" xfId="0" applyFill="1" applyBorder="1" applyAlignment="1">
      <alignment/>
    </xf>
    <xf numFmtId="164" fontId="1" fillId="0" borderId="30" xfId="0" applyFont="1" applyBorder="1" applyAlignment="1">
      <alignment horizontal="center"/>
    </xf>
    <xf numFmtId="164" fontId="4" fillId="16" borderId="7" xfId="0" applyFont="1" applyFill="1" applyBorder="1" applyAlignment="1">
      <alignment/>
    </xf>
    <xf numFmtId="168" fontId="9" fillId="0" borderId="6" xfId="16" applyNumberFormat="1" applyFont="1" applyFill="1" applyBorder="1" applyAlignment="1" applyProtection="1">
      <alignment/>
      <protection/>
    </xf>
    <xf numFmtId="168" fontId="9" fillId="0" borderId="8" xfId="16" applyNumberFormat="1" applyFont="1" applyFill="1" applyBorder="1" applyAlignment="1" applyProtection="1">
      <alignment/>
      <protection/>
    </xf>
    <xf numFmtId="168" fontId="9" fillId="0" borderId="9" xfId="16" applyNumberFormat="1" applyFont="1" applyFill="1" applyBorder="1" applyAlignment="1" applyProtection="1">
      <alignment/>
      <protection/>
    </xf>
    <xf numFmtId="168" fontId="9" fillId="0" borderId="6" xfId="0" applyNumberFormat="1" applyFont="1" applyBorder="1" applyAlignment="1">
      <alignment/>
    </xf>
    <xf numFmtId="168" fontId="9" fillId="0" borderId="8" xfId="0" applyNumberFormat="1" applyFont="1" applyBorder="1" applyAlignment="1">
      <alignment/>
    </xf>
    <xf numFmtId="164" fontId="4" fillId="2" borderId="9" xfId="0" applyFont="1" applyFill="1" applyBorder="1" applyAlignment="1">
      <alignment/>
    </xf>
    <xf numFmtId="168" fontId="9" fillId="0" borderId="9" xfId="0" applyNumberFormat="1" applyFont="1" applyBorder="1" applyAlignment="1">
      <alignment/>
    </xf>
    <xf numFmtId="164" fontId="4" fillId="16" borderId="10" xfId="0" applyFont="1" applyFill="1" applyBorder="1" applyAlignment="1">
      <alignment/>
    </xf>
    <xf numFmtId="165" fontId="10" fillId="14" borderId="47" xfId="0" applyNumberFormat="1" applyFont="1" applyFill="1" applyBorder="1" applyAlignment="1">
      <alignment/>
    </xf>
    <xf numFmtId="165" fontId="10" fillId="14" borderId="48" xfId="0" applyNumberFormat="1" applyFont="1" applyFill="1" applyBorder="1" applyAlignment="1">
      <alignment/>
    </xf>
    <xf numFmtId="164" fontId="4" fillId="2" borderId="12" xfId="0" applyFont="1" applyFill="1" applyBorder="1" applyAlignment="1">
      <alignment/>
    </xf>
    <xf numFmtId="164" fontId="4" fillId="16" borderId="6" xfId="0" applyFont="1" applyFill="1" applyBorder="1" applyAlignment="1">
      <alignment/>
    </xf>
    <xf numFmtId="168" fontId="9" fillId="14" borderId="6" xfId="16" applyNumberFormat="1" applyFont="1" applyFill="1" applyBorder="1" applyAlignment="1" applyProtection="1">
      <alignment/>
      <protection/>
    </xf>
    <xf numFmtId="164" fontId="4" fillId="2" borderId="8" xfId="0" applyFont="1" applyFill="1" applyBorder="1" applyAlignment="1">
      <alignment/>
    </xf>
    <xf numFmtId="164" fontId="4" fillId="16" borderId="1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11" xfId="0" applyFont="1" applyFill="1" applyBorder="1" applyAlignment="1">
      <alignment/>
    </xf>
    <xf numFmtId="168" fontId="9" fillId="0" borderId="49" xfId="0" applyNumberFormat="1" applyFont="1" applyBorder="1" applyAlignment="1">
      <alignment/>
    </xf>
    <xf numFmtId="164" fontId="4" fillId="16" borderId="2" xfId="0" applyFont="1" applyFill="1" applyBorder="1" applyAlignment="1">
      <alignment vertical="top" wrapText="1"/>
    </xf>
    <xf numFmtId="164" fontId="4" fillId="2" borderId="3" xfId="0" applyFont="1" applyFill="1" applyBorder="1" applyAlignment="1">
      <alignment vertical="top" wrapText="1"/>
    </xf>
    <xf numFmtId="164" fontId="9" fillId="16" borderId="2" xfId="0" applyFont="1" applyFill="1" applyBorder="1" applyAlignment="1">
      <alignment vertical="top" wrapText="1"/>
    </xf>
    <xf numFmtId="164" fontId="9" fillId="2" borderId="3" xfId="0" applyFont="1" applyFill="1" applyBorder="1" applyAlignment="1">
      <alignment vertical="top" wrapText="1"/>
    </xf>
    <xf numFmtId="168" fontId="9" fillId="0" borderId="36" xfId="0" applyNumberFormat="1" applyFont="1" applyFill="1" applyBorder="1" applyAlignment="1">
      <alignment/>
    </xf>
    <xf numFmtId="165" fontId="10" fillId="14" borderId="50" xfId="0" applyNumberFormat="1" applyFont="1" applyFill="1" applyBorder="1" applyAlignment="1">
      <alignment/>
    </xf>
    <xf numFmtId="165" fontId="10" fillId="14" borderId="51" xfId="0" applyNumberFormat="1" applyFont="1" applyFill="1" applyBorder="1" applyAlignment="1">
      <alignment/>
    </xf>
    <xf numFmtId="168" fontId="9" fillId="14" borderId="14" xfId="16" applyNumberFormat="1" applyFont="1" applyFill="1" applyBorder="1" applyAlignment="1" applyProtection="1">
      <alignment/>
      <protection/>
    </xf>
    <xf numFmtId="168" fontId="9" fillId="14" borderId="0" xfId="16" applyNumberFormat="1" applyFont="1" applyFill="1" applyBorder="1" applyAlignment="1" applyProtection="1">
      <alignment/>
      <protection/>
    </xf>
    <xf numFmtId="168" fontId="9" fillId="14" borderId="14" xfId="0" applyNumberFormat="1" applyFont="1" applyFill="1" applyBorder="1" applyAlignment="1">
      <alignment/>
    </xf>
    <xf numFmtId="168" fontId="9" fillId="14" borderId="0" xfId="0" applyNumberFormat="1" applyFont="1" applyFill="1" applyBorder="1" applyAlignment="1">
      <alignment/>
    </xf>
    <xf numFmtId="176" fontId="9" fillId="14" borderId="0" xfId="16" applyNumberFormat="1" applyFont="1" applyFill="1" applyBorder="1" applyAlignment="1" applyProtection="1">
      <alignment/>
      <protection/>
    </xf>
    <xf numFmtId="168" fontId="9" fillId="14" borderId="15" xfId="0" applyNumberFormat="1" applyFont="1" applyFill="1" applyBorder="1" applyAlignment="1">
      <alignment/>
    </xf>
    <xf numFmtId="168" fontId="9" fillId="0" borderId="52" xfId="0" applyNumberFormat="1" applyFont="1" applyBorder="1" applyAlignment="1">
      <alignment/>
    </xf>
    <xf numFmtId="168" fontId="9" fillId="0" borderId="32" xfId="0" applyNumberFormat="1" applyFont="1" applyFill="1" applyBorder="1" applyAlignment="1">
      <alignment/>
    </xf>
    <xf numFmtId="166" fontId="1" fillId="17" borderId="6" xfId="16" applyFont="1" applyFill="1" applyBorder="1" applyAlignment="1" applyProtection="1">
      <alignment/>
      <protection/>
    </xf>
    <xf numFmtId="166" fontId="1" fillId="17" borderId="52" xfId="16" applyFont="1" applyFill="1" applyBorder="1" applyAlignment="1" applyProtection="1">
      <alignment/>
      <protection/>
    </xf>
    <xf numFmtId="166" fontId="1" fillId="17" borderId="32" xfId="16" applyFont="1" applyFill="1" applyBorder="1" applyAlignment="1" applyProtection="1">
      <alignment/>
      <protection/>
    </xf>
    <xf numFmtId="168" fontId="4" fillId="0" borderId="4" xfId="16" applyNumberFormat="1" applyFont="1" applyFill="1" applyBorder="1" applyAlignment="1" applyProtection="1">
      <alignment/>
      <protection/>
    </xf>
    <xf numFmtId="168" fontId="4" fillId="0" borderId="3" xfId="16" applyNumberFormat="1" applyFont="1" applyFill="1" applyBorder="1" applyAlignment="1" applyProtection="1">
      <alignment/>
      <protection/>
    </xf>
    <xf numFmtId="168" fontId="9" fillId="0" borderId="53" xfId="0" applyNumberFormat="1" applyFont="1" applyFill="1" applyBorder="1" applyAlignment="1">
      <alignment/>
    </xf>
    <xf numFmtId="164" fontId="4" fillId="0" borderId="5" xfId="0" applyFont="1" applyFill="1" applyBorder="1" applyAlignment="1">
      <alignment horizontal="center"/>
    </xf>
    <xf numFmtId="164" fontId="28" fillId="5" borderId="13" xfId="0" applyFont="1" applyFill="1" applyBorder="1" applyAlignment="1">
      <alignment/>
    </xf>
    <xf numFmtId="168" fontId="28" fillId="5" borderId="0" xfId="16" applyNumberFormat="1" applyFont="1" applyFill="1" applyBorder="1" applyAlignment="1" applyProtection="1">
      <alignment/>
      <protection/>
    </xf>
    <xf numFmtId="168" fontId="28" fillId="5" borderId="0" xfId="0" applyNumberFormat="1" applyFont="1" applyFill="1" applyBorder="1" applyAlignment="1">
      <alignment/>
    </xf>
    <xf numFmtId="168" fontId="29" fillId="5" borderId="14" xfId="0" applyNumberFormat="1" applyFont="1" applyFill="1" applyBorder="1" applyAlignment="1">
      <alignment/>
    </xf>
    <xf numFmtId="165" fontId="1" fillId="5" borderId="0" xfId="0" applyNumberFormat="1" applyFont="1" applyFill="1" applyBorder="1" applyAlignment="1">
      <alignment/>
    </xf>
    <xf numFmtId="164" fontId="30" fillId="0" borderId="10" xfId="0" applyFont="1" applyFill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10" fillId="0" borderId="11" xfId="16" applyNumberFormat="1" applyFont="1" applyFill="1" applyBorder="1" applyAlignment="1" applyProtection="1">
      <alignment/>
      <protection/>
    </xf>
    <xf numFmtId="164" fontId="10" fillId="0" borderId="12" xfId="16" applyNumberFormat="1" applyFont="1" applyFill="1" applyBorder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10" fillId="0" borderId="50" xfId="0" applyNumberFormat="1" applyFont="1" applyBorder="1" applyAlignment="1">
      <alignment/>
    </xf>
    <xf numFmtId="165" fontId="10" fillId="0" borderId="51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4" xfId="0" applyFont="1" applyBorder="1" applyAlignment="1">
      <alignment horizontal="left"/>
    </xf>
    <xf numFmtId="164" fontId="10" fillId="0" borderId="15" xfId="16" applyNumberFormat="1" applyFont="1" applyFill="1" applyBorder="1" applyAlignment="1" applyProtection="1">
      <alignment/>
      <protection/>
    </xf>
    <xf numFmtId="164" fontId="10" fillId="0" borderId="0" xfId="16" applyNumberFormat="1" applyFont="1" applyFill="1" applyBorder="1" applyAlignment="1" applyProtection="1">
      <alignment/>
      <protection/>
    </xf>
    <xf numFmtId="165" fontId="0" fillId="0" borderId="1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0" fillId="0" borderId="54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31" fillId="10" borderId="4" xfId="0" applyFont="1" applyFill="1" applyBorder="1" applyAlignment="1">
      <alignment horizontal="left"/>
    </xf>
    <xf numFmtId="164" fontId="32" fillId="10" borderId="5" xfId="16" applyNumberFormat="1" applyFont="1" applyFill="1" applyBorder="1" applyAlignment="1" applyProtection="1">
      <alignment/>
      <protection/>
    </xf>
    <xf numFmtId="164" fontId="32" fillId="10" borderId="3" xfId="16" applyNumberFormat="1" applyFont="1" applyFill="1" applyBorder="1" applyAlignment="1" applyProtection="1">
      <alignment/>
      <protection/>
    </xf>
    <xf numFmtId="165" fontId="31" fillId="10" borderId="4" xfId="0" applyNumberFormat="1" applyFont="1" applyFill="1" applyBorder="1" applyAlignment="1">
      <alignment/>
    </xf>
    <xf numFmtId="165" fontId="31" fillId="10" borderId="5" xfId="0" applyNumberFormat="1" applyFont="1" applyFill="1" applyBorder="1" applyAlignment="1">
      <alignment/>
    </xf>
    <xf numFmtId="164" fontId="32" fillId="10" borderId="55" xfId="0" applyNumberFormat="1" applyFont="1" applyFill="1" applyBorder="1" applyAlignment="1">
      <alignment/>
    </xf>
    <xf numFmtId="165" fontId="31" fillId="10" borderId="56" xfId="0" applyNumberFormat="1" applyFont="1" applyFill="1" applyBorder="1" applyAlignment="1">
      <alignment/>
    </xf>
    <xf numFmtId="164" fontId="31" fillId="10" borderId="5" xfId="0" applyNumberFormat="1" applyFont="1" applyFill="1" applyBorder="1" applyAlignment="1">
      <alignment horizontal="center"/>
    </xf>
    <xf numFmtId="165" fontId="31" fillId="10" borderId="3" xfId="0" applyNumberFormat="1" applyFont="1" applyFill="1" applyBorder="1" applyAlignment="1">
      <alignment/>
    </xf>
    <xf numFmtId="164" fontId="4" fillId="0" borderId="14" xfId="0" applyFont="1" applyFill="1" applyBorder="1" applyAlignment="1">
      <alignment horizontal="center"/>
    </xf>
    <xf numFmtId="168" fontId="4" fillId="0" borderId="14" xfId="16" applyNumberFormat="1" applyFont="1" applyFill="1" applyBorder="1" applyAlignment="1" applyProtection="1">
      <alignment/>
      <protection/>
    </xf>
    <xf numFmtId="168" fontId="4" fillId="0" borderId="15" xfId="16" applyNumberFormat="1" applyFont="1" applyFill="1" applyBorder="1" applyAlignment="1" applyProtection="1">
      <alignment/>
      <protection/>
    </xf>
    <xf numFmtId="168" fontId="9" fillId="0" borderId="57" xfId="0" applyNumberFormat="1" applyFont="1" applyBorder="1" applyAlignment="1">
      <alignment/>
    </xf>
    <xf numFmtId="164" fontId="4" fillId="0" borderId="0" xfId="0" applyFont="1" applyFill="1" applyBorder="1" applyAlignment="1">
      <alignment horizontal="center"/>
    </xf>
    <xf numFmtId="168" fontId="4" fillId="0" borderId="14" xfId="0" applyNumberFormat="1" applyFont="1" applyBorder="1" applyAlignment="1">
      <alignment/>
    </xf>
    <xf numFmtId="177" fontId="12" fillId="14" borderId="22" xfId="0" applyNumberFormat="1" applyFont="1" applyFill="1" applyBorder="1" applyAlignment="1">
      <alignment/>
    </xf>
    <xf numFmtId="177" fontId="12" fillId="14" borderId="24" xfId="0" applyNumberFormat="1" applyFont="1" applyFill="1" applyBorder="1" applyAlignment="1">
      <alignment/>
    </xf>
    <xf numFmtId="177" fontId="12" fillId="14" borderId="21" xfId="0" applyNumberFormat="1" applyFont="1" applyFill="1" applyBorder="1" applyAlignment="1">
      <alignment/>
    </xf>
    <xf numFmtId="165" fontId="12" fillId="14" borderId="25" xfId="0" applyNumberFormat="1" applyFont="1" applyFill="1" applyBorder="1" applyAlignment="1">
      <alignment/>
    </xf>
    <xf numFmtId="164" fontId="24" fillId="0" borderId="6" xfId="0" applyFont="1" applyBorder="1" applyAlignment="1">
      <alignment horizontal="center"/>
    </xf>
    <xf numFmtId="168" fontId="4" fillId="0" borderId="6" xfId="16" applyNumberFormat="1" applyFont="1" applyFill="1" applyBorder="1" applyAlignment="1" applyProtection="1">
      <alignment/>
      <protection/>
    </xf>
    <xf numFmtId="168" fontId="4" fillId="0" borderId="8" xfId="16" applyNumberFormat="1" applyFont="1" applyFill="1" applyBorder="1" applyAlignment="1" applyProtection="1">
      <alignment/>
      <protection/>
    </xf>
    <xf numFmtId="168" fontId="9" fillId="0" borderId="58" xfId="0" applyNumberFormat="1" applyFont="1" applyBorder="1" applyAlignment="1">
      <alignment/>
    </xf>
    <xf numFmtId="164" fontId="24" fillId="0" borderId="8" xfId="0" applyFont="1" applyBorder="1" applyAlignment="1">
      <alignment horizontal="center"/>
    </xf>
    <xf numFmtId="169" fontId="4" fillId="0" borderId="28" xfId="0" applyNumberFormat="1" applyFont="1" applyBorder="1" applyAlignment="1">
      <alignment/>
    </xf>
    <xf numFmtId="166" fontId="15" fillId="0" borderId="0" xfId="16" applyFont="1" applyFill="1" applyBorder="1" applyAlignment="1" applyProtection="1">
      <alignment/>
      <protection/>
    </xf>
    <xf numFmtId="168" fontId="4" fillId="0" borderId="0" xfId="16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>
      <alignment/>
    </xf>
    <xf numFmtId="164" fontId="24" fillId="0" borderId="0" xfId="0" applyFont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7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" fillId="16" borderId="12" xfId="0" applyNumberFormat="1" applyFont="1" applyFill="1" applyBorder="1" applyAlignment="1">
      <alignment/>
    </xf>
    <xf numFmtId="164" fontId="1" fillId="11" borderId="30" xfId="0" applyFont="1" applyFill="1" applyBorder="1" applyAlignment="1">
      <alignment horizontal="center"/>
    </xf>
    <xf numFmtId="164" fontId="1" fillId="11" borderId="59" xfId="0" applyFont="1" applyFill="1" applyBorder="1" applyAlignment="1">
      <alignment horizontal="center"/>
    </xf>
    <xf numFmtId="164" fontId="1" fillId="11" borderId="60" xfId="0" applyFont="1" applyFill="1" applyBorder="1" applyAlignment="1">
      <alignment horizontal="center"/>
    </xf>
    <xf numFmtId="164" fontId="3" fillId="16" borderId="7" xfId="0" applyFont="1" applyFill="1" applyBorder="1" applyAlignment="1">
      <alignment horizontal="center"/>
    </xf>
    <xf numFmtId="164" fontId="17" fillId="0" borderId="61" xfId="0" applyFont="1" applyBorder="1" applyAlignment="1">
      <alignment vertical="center" wrapText="1"/>
    </xf>
    <xf numFmtId="173" fontId="1" fillId="2" borderId="9" xfId="16" applyNumberFormat="1" applyFont="1" applyFill="1" applyBorder="1" applyAlignment="1" applyProtection="1">
      <alignment horizontal="center"/>
      <protection/>
    </xf>
    <xf numFmtId="164" fontId="2" fillId="16" borderId="13" xfId="0" applyFont="1" applyFill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8" fontId="9" fillId="14" borderId="9" xfId="16" applyNumberFormat="1" applyFont="1" applyFill="1" applyBorder="1" applyAlignment="1" applyProtection="1">
      <alignment/>
      <protection/>
    </xf>
    <xf numFmtId="168" fontId="9" fillId="14" borderId="7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10" fillId="0" borderId="15" xfId="0" applyNumberFormat="1" applyFont="1" applyFill="1" applyBorder="1" applyAlignment="1">
      <alignment/>
    </xf>
    <xf numFmtId="164" fontId="0" fillId="2" borderId="15" xfId="0" applyFont="1" applyFill="1" applyBorder="1" applyAlignment="1">
      <alignment/>
    </xf>
    <xf numFmtId="165" fontId="10" fillId="0" borderId="13" xfId="0" applyNumberFormat="1" applyFont="1" applyBorder="1" applyAlignment="1">
      <alignment/>
    </xf>
    <xf numFmtId="168" fontId="9" fillId="0" borderId="13" xfId="0" applyNumberFormat="1" applyFont="1" applyBorder="1" applyAlignment="1">
      <alignment/>
    </xf>
    <xf numFmtId="166" fontId="12" fillId="17" borderId="10" xfId="16" applyFont="1" applyFill="1" applyBorder="1" applyAlignment="1" applyProtection="1">
      <alignment/>
      <protection/>
    </xf>
    <xf numFmtId="164" fontId="5" fillId="0" borderId="2" xfId="0" applyFont="1" applyBorder="1" applyAlignment="1">
      <alignment horizontal="center"/>
    </xf>
    <xf numFmtId="168" fontId="4" fillId="4" borderId="3" xfId="0" applyNumberFormat="1" applyFont="1" applyFill="1" applyBorder="1" applyAlignment="1">
      <alignment/>
    </xf>
    <xf numFmtId="168" fontId="4" fillId="18" borderId="5" xfId="0" applyNumberFormat="1" applyFont="1" applyFill="1" applyBorder="1" applyAlignment="1">
      <alignment/>
    </xf>
    <xf numFmtId="168" fontId="4" fillId="4" borderId="2" xfId="0" applyNumberFormat="1" applyFont="1" applyFill="1" applyBorder="1" applyAlignment="1">
      <alignment/>
    </xf>
    <xf numFmtId="168" fontId="4" fillId="18" borderId="2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73" fontId="1" fillId="16" borderId="16" xfId="16" applyNumberFormat="1" applyFont="1" applyFill="1" applyBorder="1" applyAlignment="1" applyProtection="1">
      <alignment horizontal="center"/>
      <protection/>
    </xf>
    <xf numFmtId="164" fontId="1" fillId="11" borderId="46" xfId="0" applyFont="1" applyFill="1" applyBorder="1" applyAlignment="1">
      <alignment horizontal="center"/>
    </xf>
    <xf numFmtId="164" fontId="1" fillId="11" borderId="45" xfId="0" applyFont="1" applyFill="1" applyBorder="1" applyAlignment="1">
      <alignment horizontal="center"/>
    </xf>
    <xf numFmtId="173" fontId="1" fillId="2" borderId="3" xfId="16" applyNumberFormat="1" applyFont="1" applyFill="1" applyBorder="1" applyAlignment="1" applyProtection="1">
      <alignment horizontal="center"/>
      <protection/>
    </xf>
    <xf numFmtId="164" fontId="8" fillId="0" borderId="3" xfId="0" applyFont="1" applyBorder="1" applyAlignment="1">
      <alignment horizontal="center"/>
    </xf>
    <xf numFmtId="164" fontId="2" fillId="16" borderId="62" xfId="0" applyFont="1" applyFill="1" applyBorder="1" applyAlignment="1">
      <alignment/>
    </xf>
    <xf numFmtId="164" fontId="2" fillId="2" borderId="0" xfId="0" applyFont="1" applyFill="1" applyAlignment="1">
      <alignment/>
    </xf>
    <xf numFmtId="164" fontId="0" fillId="16" borderId="0" xfId="0" applyFill="1" applyAlignment="1">
      <alignment/>
    </xf>
    <xf numFmtId="166" fontId="12" fillId="0" borderId="12" xfId="16" applyFont="1" applyFill="1" applyBorder="1" applyAlignment="1" applyProtection="1">
      <alignment/>
      <protection/>
    </xf>
    <xf numFmtId="166" fontId="9" fillId="0" borderId="61" xfId="16" applyFont="1" applyFill="1" applyBorder="1" applyAlignment="1" applyProtection="1">
      <alignment horizontal="center"/>
      <protection/>
    </xf>
    <xf numFmtId="164" fontId="0" fillId="2" borderId="0" xfId="0" applyFont="1" applyFill="1" applyAlignment="1">
      <alignment/>
    </xf>
    <xf numFmtId="164" fontId="0" fillId="16" borderId="10" xfId="0" applyFont="1" applyFill="1" applyBorder="1" applyAlignment="1">
      <alignment/>
    </xf>
    <xf numFmtId="165" fontId="10" fillId="0" borderId="63" xfId="0" applyNumberFormat="1" applyFont="1" applyBorder="1" applyAlignment="1">
      <alignment/>
    </xf>
    <xf numFmtId="168" fontId="9" fillId="0" borderId="64" xfId="16" applyNumberFormat="1" applyFont="1" applyFill="1" applyBorder="1" applyAlignment="1" applyProtection="1">
      <alignment/>
      <protection/>
    </xf>
    <xf numFmtId="164" fontId="10" fillId="16" borderId="10" xfId="0" applyFont="1" applyFill="1" applyBorder="1" applyAlignment="1">
      <alignment/>
    </xf>
    <xf numFmtId="165" fontId="10" fillId="14" borderId="65" xfId="0" applyNumberFormat="1" applyFont="1" applyFill="1" applyBorder="1" applyAlignment="1">
      <alignment/>
    </xf>
    <xf numFmtId="166" fontId="10" fillId="14" borderId="15" xfId="16" applyFont="1" applyFill="1" applyBorder="1" applyAlignment="1" applyProtection="1">
      <alignment/>
      <protection/>
    </xf>
    <xf numFmtId="166" fontId="10" fillId="14" borderId="14" xfId="16" applyFont="1" applyFill="1" applyBorder="1" applyAlignment="1" applyProtection="1">
      <alignment/>
      <protection/>
    </xf>
    <xf numFmtId="168" fontId="9" fillId="14" borderId="64" xfId="16" applyNumberFormat="1" applyFont="1" applyFill="1" applyBorder="1" applyAlignment="1" applyProtection="1">
      <alignment/>
      <protection/>
    </xf>
    <xf numFmtId="165" fontId="10" fillId="0" borderId="47" xfId="0" applyNumberFormat="1" applyFont="1" applyBorder="1" applyAlignment="1">
      <alignment/>
    </xf>
    <xf numFmtId="168" fontId="9" fillId="0" borderId="65" xfId="16" applyNumberFormat="1" applyFont="1" applyFill="1" applyBorder="1" applyAlignment="1" applyProtection="1">
      <alignment/>
      <protection/>
    </xf>
    <xf numFmtId="168" fontId="9" fillId="0" borderId="15" xfId="16" applyNumberFormat="1" applyFont="1" applyFill="1" applyBorder="1" applyAlignment="1" applyProtection="1">
      <alignment/>
      <protection/>
    </xf>
    <xf numFmtId="168" fontId="9" fillId="0" borderId="14" xfId="16" applyNumberFormat="1" applyFont="1" applyFill="1" applyBorder="1" applyAlignment="1" applyProtection="1">
      <alignment/>
      <protection/>
    </xf>
    <xf numFmtId="165" fontId="10" fillId="14" borderId="63" xfId="0" applyNumberFormat="1" applyFont="1" applyFill="1" applyBorder="1" applyAlignment="1">
      <alignment/>
    </xf>
    <xf numFmtId="168" fontId="9" fillId="14" borderId="7" xfId="16" applyNumberFormat="1" applyFont="1" applyFill="1" applyBorder="1" applyAlignment="1" applyProtection="1">
      <alignment/>
      <protection/>
    </xf>
    <xf numFmtId="166" fontId="10" fillId="14" borderId="65" xfId="16" applyFont="1" applyFill="1" applyBorder="1" applyAlignment="1" applyProtection="1">
      <alignment/>
      <protection/>
    </xf>
    <xf numFmtId="166" fontId="10" fillId="0" borderId="65" xfId="16" applyFont="1" applyFill="1" applyBorder="1" applyAlignment="1" applyProtection="1">
      <alignment/>
      <protection/>
    </xf>
    <xf numFmtId="166" fontId="10" fillId="0" borderId="0" xfId="16" applyFont="1" applyFill="1" applyBorder="1" applyAlignment="1" applyProtection="1">
      <alignment/>
      <protection/>
    </xf>
    <xf numFmtId="164" fontId="33" fillId="0" borderId="0" xfId="0" applyFont="1" applyAlignment="1">
      <alignment/>
    </xf>
    <xf numFmtId="168" fontId="9" fillId="0" borderId="31" xfId="0" applyNumberFormat="1" applyFont="1" applyBorder="1" applyAlignment="1">
      <alignment/>
    </xf>
    <xf numFmtId="164" fontId="4" fillId="2" borderId="15" xfId="0" applyFont="1" applyFill="1" applyBorder="1" applyAlignment="1">
      <alignment/>
    </xf>
    <xf numFmtId="168" fontId="9" fillId="0" borderId="66" xfId="16" applyNumberFormat="1" applyFont="1" applyFill="1" applyBorder="1" applyAlignment="1" applyProtection="1">
      <alignment/>
      <protection/>
    </xf>
    <xf numFmtId="165" fontId="10" fillId="0" borderId="63" xfId="0" applyNumberFormat="1" applyFont="1" applyFill="1" applyBorder="1" applyAlignment="1">
      <alignment/>
    </xf>
    <xf numFmtId="166" fontId="10" fillId="0" borderId="15" xfId="16" applyFont="1" applyFill="1" applyBorder="1" applyAlignment="1" applyProtection="1">
      <alignment/>
      <protection/>
    </xf>
    <xf numFmtId="164" fontId="4" fillId="16" borderId="4" xfId="0" applyFont="1" applyFill="1" applyBorder="1" applyAlignment="1">
      <alignment vertical="top" wrapText="1"/>
    </xf>
    <xf numFmtId="166" fontId="10" fillId="14" borderId="63" xfId="16" applyFont="1" applyFill="1" applyBorder="1" applyAlignment="1" applyProtection="1">
      <alignment/>
      <protection/>
    </xf>
    <xf numFmtId="176" fontId="9" fillId="14" borderId="9" xfId="16" applyNumberFormat="1" applyFont="1" applyFill="1" applyBorder="1" applyAlignment="1" applyProtection="1">
      <alignment/>
      <protection/>
    </xf>
    <xf numFmtId="168" fontId="9" fillId="14" borderId="52" xfId="0" applyNumberFormat="1" applyFont="1" applyFill="1" applyBorder="1" applyAlignment="1">
      <alignment/>
    </xf>
    <xf numFmtId="168" fontId="9" fillId="14" borderId="32" xfId="0" applyNumberFormat="1" applyFont="1" applyFill="1" applyBorder="1" applyAlignment="1">
      <alignment/>
    </xf>
    <xf numFmtId="164" fontId="0" fillId="0" borderId="0" xfId="0" applyAlignment="1">
      <alignment/>
    </xf>
    <xf numFmtId="164" fontId="0" fillId="14" borderId="0" xfId="0" applyFill="1" applyAlignment="1">
      <alignment/>
    </xf>
    <xf numFmtId="166" fontId="12" fillId="17" borderId="14" xfId="16" applyFont="1" applyFill="1" applyBorder="1" applyAlignment="1" applyProtection="1">
      <alignment/>
      <protection/>
    </xf>
    <xf numFmtId="166" fontId="1" fillId="5" borderId="52" xfId="16" applyFont="1" applyFill="1" applyBorder="1" applyAlignment="1" applyProtection="1">
      <alignment/>
      <protection/>
    </xf>
    <xf numFmtId="166" fontId="1" fillId="5" borderId="32" xfId="16" applyFont="1" applyFill="1" applyBorder="1" applyAlignment="1" applyProtection="1">
      <alignment/>
      <protection/>
    </xf>
    <xf numFmtId="164" fontId="1" fillId="17" borderId="12" xfId="0" applyFont="1" applyFill="1" applyBorder="1" applyAlignment="1">
      <alignment/>
    </xf>
    <xf numFmtId="168" fontId="4" fillId="4" borderId="5" xfId="16" applyNumberFormat="1" applyFont="1" applyFill="1" applyBorder="1" applyAlignment="1" applyProtection="1">
      <alignment/>
      <protection/>
    </xf>
    <xf numFmtId="168" fontId="4" fillId="18" borderId="5" xfId="16" applyNumberFormat="1" applyFont="1" applyFill="1" applyBorder="1" applyAlignment="1" applyProtection="1">
      <alignment/>
      <protection/>
    </xf>
    <xf numFmtId="168" fontId="4" fillId="18" borderId="3" xfId="16" applyNumberFormat="1" applyFont="1" applyFill="1" applyBorder="1" applyAlignment="1" applyProtection="1">
      <alignment/>
      <protection/>
    </xf>
    <xf numFmtId="166" fontId="12" fillId="11" borderId="21" xfId="0" applyNumberFormat="1" applyFont="1" applyFill="1" applyBorder="1" applyAlignment="1">
      <alignment/>
    </xf>
    <xf numFmtId="165" fontId="12" fillId="11" borderId="25" xfId="0" applyNumberFormat="1" applyFont="1" applyFill="1" applyBorder="1" applyAlignment="1">
      <alignment/>
    </xf>
    <xf numFmtId="164" fontId="24" fillId="0" borderId="14" xfId="0" applyFont="1" applyBorder="1" applyAlignment="1">
      <alignment horizontal="center"/>
    </xf>
    <xf numFmtId="168" fontId="9" fillId="0" borderId="67" xfId="0" applyNumberFormat="1" applyFont="1" applyBorder="1" applyAlignment="1">
      <alignment/>
    </xf>
    <xf numFmtId="168" fontId="9" fillId="0" borderId="68" xfId="0" applyNumberFormat="1" applyFont="1" applyBorder="1" applyAlignment="1">
      <alignment/>
    </xf>
    <xf numFmtId="164" fontId="0" fillId="5" borderId="2" xfId="0" applyFont="1" applyFill="1" applyBorder="1" applyAlignment="1">
      <alignment horizontal="left"/>
    </xf>
    <xf numFmtId="165" fontId="10" fillId="5" borderId="2" xfId="0" applyNumberFormat="1" applyFont="1" applyFill="1" applyBorder="1" applyAlignment="1">
      <alignment/>
    </xf>
    <xf numFmtId="166" fontId="10" fillId="5" borderId="2" xfId="16" applyFont="1" applyFill="1" applyBorder="1" applyAlignment="1" applyProtection="1">
      <alignment/>
      <protection/>
    </xf>
    <xf numFmtId="165" fontId="10" fillId="5" borderId="4" xfId="0" applyNumberFormat="1" applyFont="1" applyFill="1" applyBorder="1" applyAlignment="1">
      <alignment/>
    </xf>
    <xf numFmtId="165" fontId="10" fillId="5" borderId="50" xfId="0" applyNumberFormat="1" applyFont="1" applyFill="1" applyBorder="1" applyAlignment="1">
      <alignment/>
    </xf>
    <xf numFmtId="165" fontId="10" fillId="5" borderId="48" xfId="0" applyNumberFormat="1" applyFont="1" applyFill="1" applyBorder="1" applyAlignment="1">
      <alignment/>
    </xf>
    <xf numFmtId="166" fontId="10" fillId="5" borderId="3" xfId="16" applyFont="1" applyFill="1" applyBorder="1" applyAlignment="1" applyProtection="1">
      <alignment/>
      <protection/>
    </xf>
    <xf numFmtId="164" fontId="0" fillId="0" borderId="14" xfId="0" applyFont="1" applyBorder="1" applyAlignment="1">
      <alignment horizontal="center"/>
    </xf>
    <xf numFmtId="168" fontId="9" fillId="0" borderId="54" xfId="0" applyNumberFormat="1" applyFont="1" applyBorder="1" applyAlignment="1">
      <alignment/>
    </xf>
    <xf numFmtId="168" fontId="9" fillId="0" borderId="36" xfId="0" applyNumberFormat="1" applyFont="1" applyBorder="1" applyAlignment="1">
      <alignment/>
    </xf>
    <xf numFmtId="164" fontId="34" fillId="11" borderId="2" xfId="0" applyFont="1" applyFill="1" applyBorder="1" applyAlignment="1">
      <alignment horizontal="center"/>
    </xf>
    <xf numFmtId="166" fontId="34" fillId="11" borderId="2" xfId="16" applyNumberFormat="1" applyFont="1" applyFill="1" applyBorder="1" applyAlignment="1" applyProtection="1">
      <alignment/>
      <protection/>
    </xf>
    <xf numFmtId="166" fontId="34" fillId="11" borderId="4" xfId="16" applyNumberFormat="1" applyFont="1" applyFill="1" applyBorder="1" applyAlignment="1" applyProtection="1">
      <alignment/>
      <protection/>
    </xf>
    <xf numFmtId="166" fontId="34" fillId="11" borderId="59" xfId="0" applyNumberFormat="1" applyFont="1" applyFill="1" applyBorder="1" applyAlignment="1">
      <alignment/>
    </xf>
    <xf numFmtId="165" fontId="34" fillId="11" borderId="56" xfId="0" applyNumberFormat="1" applyFont="1" applyFill="1" applyBorder="1" applyAlignment="1">
      <alignment/>
    </xf>
    <xf numFmtId="164" fontId="34" fillId="11" borderId="3" xfId="0" applyFont="1" applyFill="1" applyBorder="1" applyAlignment="1">
      <alignment horizontal="center"/>
    </xf>
    <xf numFmtId="164" fontId="0" fillId="0" borderId="0" xfId="0" applyFont="1" applyAlignment="1">
      <alignment/>
    </xf>
    <xf numFmtId="168" fontId="9" fillId="0" borderId="53" xfId="0" applyNumberFormat="1" applyFont="1" applyBorder="1" applyAlignment="1">
      <alignment/>
    </xf>
    <xf numFmtId="168" fontId="4" fillId="0" borderId="9" xfId="16" applyNumberFormat="1" applyFont="1" applyFill="1" applyBorder="1" applyAlignment="1" applyProtection="1">
      <alignment/>
      <protection/>
    </xf>
    <xf numFmtId="164" fontId="15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35" fillId="0" borderId="0" xfId="0" applyFont="1" applyAlignment="1">
      <alignment/>
    </xf>
    <xf numFmtId="168" fontId="15" fillId="0" borderId="0" xfId="16" applyNumberFormat="1" applyFont="1" applyFill="1" applyBorder="1" applyAlignment="1" applyProtection="1">
      <alignment/>
      <protection/>
    </xf>
    <xf numFmtId="164" fontId="24" fillId="0" borderId="0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/>
    </xf>
    <xf numFmtId="168" fontId="4" fillId="10" borderId="0" xfId="16" applyNumberFormat="1" applyFont="1" applyFill="1" applyBorder="1" applyAlignment="1" applyProtection="1">
      <alignment/>
      <protection/>
    </xf>
    <xf numFmtId="168" fontId="4" fillId="10" borderId="2" xfId="16" applyNumberFormat="1" applyFont="1" applyFill="1" applyBorder="1" applyAlignment="1" applyProtection="1">
      <alignment/>
      <protection/>
    </xf>
    <xf numFmtId="164" fontId="17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zoomScale="128" zoomScaleNormal="128" workbookViewId="0" topLeftCell="FW1">
      <selection activeCell="FY51" sqref="FY51"/>
    </sheetView>
  </sheetViews>
  <sheetFormatPr defaultColWidth="9.140625" defaultRowHeight="12.75"/>
  <cols>
    <col min="1" max="1" width="10.421875" style="0" customWidth="1"/>
    <col min="2" max="2" width="11.8515625" style="0" customWidth="1"/>
    <col min="3" max="3" width="9.7109375" style="0" customWidth="1"/>
    <col min="4" max="4" width="11.57421875" style="0" customWidth="1"/>
    <col min="5" max="5" width="11.28125" style="0" customWidth="1"/>
    <col min="6" max="6" width="9.8515625" style="0" customWidth="1"/>
    <col min="7" max="7" width="10.57421875" style="0" customWidth="1"/>
    <col min="8" max="8" width="9.28125" style="0" customWidth="1"/>
    <col min="9" max="9" width="10.140625" style="0" customWidth="1"/>
    <col min="10" max="10" width="9.8515625" style="0" customWidth="1"/>
    <col min="11" max="11" width="10.7109375" style="0" customWidth="1"/>
    <col min="12" max="12" width="11.28125" style="0" customWidth="1"/>
    <col min="13" max="13" width="9.7109375" style="0" customWidth="1"/>
    <col min="14" max="14" width="11.00390625" style="0" customWidth="1"/>
    <col min="15" max="15" width="9.8515625" style="0" customWidth="1"/>
    <col min="16" max="16" width="10.28125" style="0" customWidth="1"/>
    <col min="17" max="20" width="9.28125" style="0" customWidth="1"/>
    <col min="26" max="26" width="9.7109375" style="0" customWidth="1"/>
    <col min="29" max="29" width="10.00390625" style="0" customWidth="1"/>
    <col min="31" max="31" width="11.28125" style="0" customWidth="1"/>
    <col min="39" max="39" width="9.8515625" style="0" customWidth="1"/>
    <col min="41" max="41" width="9.57421875" style="0" customWidth="1"/>
    <col min="46" max="46" width="10.57421875" style="0" customWidth="1"/>
    <col min="54" max="54" width="10.28125" style="0" customWidth="1"/>
    <col min="56" max="56" width="9.8515625" style="0" customWidth="1"/>
    <col min="59" max="59" width="9.57421875" style="0" customWidth="1"/>
    <col min="61" max="61" width="10.7109375" style="0" customWidth="1"/>
    <col min="70" max="70" width="10.28125" style="0" customWidth="1"/>
    <col min="71" max="71" width="9.57421875" style="0" customWidth="1"/>
    <col min="74" max="74" width="9.57421875" style="0" customWidth="1"/>
    <col min="76" max="76" width="15.421875" style="0" customWidth="1"/>
    <col min="84" max="84" width="9.8515625" style="0" customWidth="1"/>
    <col min="88" max="88" width="8.421875" style="0" customWidth="1"/>
    <col min="89" max="89" width="10.00390625" style="0" customWidth="1"/>
    <col min="91" max="91" width="13.421875" style="0" customWidth="1"/>
    <col min="97" max="97" width="10.140625" style="0" customWidth="1"/>
    <col min="106" max="106" width="13.00390625" style="0" customWidth="1"/>
    <col min="121" max="121" width="10.57421875" style="0" customWidth="1"/>
    <col min="136" max="136" width="10.57421875" style="0" customWidth="1"/>
    <col min="151" max="151" width="10.57421875" style="0" customWidth="1"/>
    <col min="155" max="155" width="11.140625" style="0" customWidth="1"/>
    <col min="157" max="157" width="10.421875" style="0" customWidth="1"/>
    <col min="159" max="159" width="10.57421875" style="0" customWidth="1"/>
    <col min="161" max="161" width="9.7109375" style="0" customWidth="1"/>
    <col min="162" max="162" width="10.00390625" style="0" customWidth="1"/>
    <col min="164" max="164" width="10.00390625" style="0" customWidth="1"/>
    <col min="166" max="166" width="10.57421875" style="0" customWidth="1"/>
    <col min="167" max="167" width="10.00390625" style="0" customWidth="1"/>
    <col min="169" max="169" width="10.00390625" style="0" customWidth="1"/>
    <col min="181" max="181" width="11.00390625" style="0" customWidth="1"/>
    <col min="182" max="182" width="10.28125" style="0" customWidth="1"/>
    <col min="184" max="184" width="10.28125" style="0" customWidth="1"/>
    <col min="185" max="185" width="10.421875" style="0" customWidth="1"/>
    <col min="186" max="186" width="10.57421875" style="0" customWidth="1"/>
    <col min="187" max="187" width="10.140625" style="0" customWidth="1"/>
    <col min="189" max="189" width="10.57421875" style="0" customWidth="1"/>
    <col min="191" max="191" width="9.421875" style="0" customWidth="1"/>
    <col min="192" max="192" width="10.140625" style="0" customWidth="1"/>
    <col min="194" max="194" width="9.28125" style="0" customWidth="1"/>
    <col min="196" max="196" width="12.140625" style="0" customWidth="1"/>
  </cols>
  <sheetData>
    <row r="1" spans="1:195" ht="12.75">
      <c r="A1" s="1" t="s">
        <v>0</v>
      </c>
      <c r="B1" s="2" t="s">
        <v>1</v>
      </c>
      <c r="C1" s="2"/>
      <c r="D1" s="2"/>
      <c r="E1" s="3" t="s">
        <v>2</v>
      </c>
      <c r="F1" s="3"/>
      <c r="G1" s="3"/>
      <c r="H1" s="4" t="s">
        <v>3</v>
      </c>
      <c r="I1" s="5" t="s">
        <v>4</v>
      </c>
      <c r="J1" s="2" t="s">
        <v>5</v>
      </c>
      <c r="K1" s="2"/>
      <c r="L1" s="2"/>
      <c r="M1" s="2" t="s">
        <v>6</v>
      </c>
      <c r="N1" s="2"/>
      <c r="O1" s="2"/>
      <c r="P1" s="6" t="s">
        <v>0</v>
      </c>
      <c r="Q1" s="2" t="s">
        <v>1</v>
      </c>
      <c r="R1" s="2"/>
      <c r="S1" s="2"/>
      <c r="T1" s="3" t="s">
        <v>2</v>
      </c>
      <c r="U1" s="3"/>
      <c r="V1" s="3"/>
      <c r="W1" s="4" t="s">
        <v>3</v>
      </c>
      <c r="X1" s="7" t="s">
        <v>4</v>
      </c>
      <c r="Y1" s="8" t="s">
        <v>5</v>
      </c>
      <c r="Z1" s="8"/>
      <c r="AA1" s="8"/>
      <c r="AB1" s="2" t="s">
        <v>6</v>
      </c>
      <c r="AC1" s="2"/>
      <c r="AD1" s="2"/>
      <c r="AE1" s="9" t="s">
        <v>0</v>
      </c>
      <c r="AF1" s="10"/>
      <c r="AG1" s="11" t="s">
        <v>1</v>
      </c>
      <c r="AH1" s="10"/>
      <c r="AI1" s="12"/>
      <c r="AJ1" s="11" t="s">
        <v>2</v>
      </c>
      <c r="AK1" s="13"/>
      <c r="AL1" s="4" t="s">
        <v>3</v>
      </c>
      <c r="AM1" s="14" t="s">
        <v>7</v>
      </c>
      <c r="AN1" s="8"/>
      <c r="AO1" s="15" t="s">
        <v>5</v>
      </c>
      <c r="AP1" s="16"/>
      <c r="AQ1" s="2" t="s">
        <v>6</v>
      </c>
      <c r="AR1" s="2"/>
      <c r="AS1" s="2"/>
      <c r="AT1" s="17" t="s">
        <v>0</v>
      </c>
      <c r="AU1" s="10"/>
      <c r="AV1" s="11" t="s">
        <v>1</v>
      </c>
      <c r="AW1" s="10"/>
      <c r="AX1" s="18"/>
      <c r="AY1" s="11" t="s">
        <v>2</v>
      </c>
      <c r="AZ1" s="19"/>
      <c r="BA1" s="4" t="s">
        <v>3</v>
      </c>
      <c r="BB1" s="20" t="s">
        <v>8</v>
      </c>
      <c r="BC1" s="2" t="s">
        <v>5</v>
      </c>
      <c r="BD1" s="2"/>
      <c r="BE1" s="2"/>
      <c r="BF1" s="2" t="s">
        <v>6</v>
      </c>
      <c r="BG1" s="2"/>
      <c r="BH1" s="2"/>
      <c r="BI1" s="21" t="s">
        <v>0</v>
      </c>
      <c r="BJ1" s="22"/>
      <c r="BK1" s="11" t="s">
        <v>1</v>
      </c>
      <c r="BL1" s="11"/>
      <c r="BM1" s="18"/>
      <c r="BN1" s="11" t="s">
        <v>2</v>
      </c>
      <c r="BO1" s="19"/>
      <c r="BP1" s="4" t="s">
        <v>3</v>
      </c>
      <c r="BQ1" s="20" t="s">
        <v>7</v>
      </c>
      <c r="BR1" s="8"/>
      <c r="BS1" s="15" t="s">
        <v>5</v>
      </c>
      <c r="BT1" s="16"/>
      <c r="BU1" s="8" t="s">
        <v>6</v>
      </c>
      <c r="BV1" s="8"/>
      <c r="BW1" s="8"/>
      <c r="BX1" s="23" t="s">
        <v>0</v>
      </c>
      <c r="BY1" s="11"/>
      <c r="BZ1" s="11" t="s">
        <v>1</v>
      </c>
      <c r="CA1" s="19"/>
      <c r="CB1" s="24"/>
      <c r="CC1" s="15" t="s">
        <v>2</v>
      </c>
      <c r="CD1" s="19"/>
      <c r="CE1" s="4" t="s">
        <v>3</v>
      </c>
      <c r="CF1" s="20" t="s">
        <v>7</v>
      </c>
      <c r="CG1" s="8"/>
      <c r="CH1" s="15" t="s">
        <v>5</v>
      </c>
      <c r="CI1" s="16"/>
      <c r="CJ1" s="2" t="s">
        <v>6</v>
      </c>
      <c r="CK1" s="2"/>
      <c r="CL1" s="2"/>
      <c r="CM1" s="25" t="s">
        <v>0</v>
      </c>
      <c r="CN1" s="11"/>
      <c r="CO1" s="11" t="s">
        <v>1</v>
      </c>
      <c r="CP1" s="11"/>
      <c r="CQ1" s="18"/>
      <c r="CR1" s="15" t="s">
        <v>2</v>
      </c>
      <c r="CS1" s="19"/>
      <c r="CT1" s="4" t="s">
        <v>3</v>
      </c>
      <c r="CU1" s="20" t="s">
        <v>7</v>
      </c>
      <c r="CV1" s="22"/>
      <c r="CW1" s="11" t="s">
        <v>5</v>
      </c>
      <c r="CX1" s="19"/>
      <c r="CY1" s="2" t="s">
        <v>6</v>
      </c>
      <c r="CZ1" s="2"/>
      <c r="DA1" s="2"/>
      <c r="DB1" s="9" t="s">
        <v>0</v>
      </c>
      <c r="DC1" s="11"/>
      <c r="DD1" s="11" t="s">
        <v>1</v>
      </c>
      <c r="DE1" s="11"/>
      <c r="DF1" s="18"/>
      <c r="DG1" s="15" t="s">
        <v>2</v>
      </c>
      <c r="DH1" s="19"/>
      <c r="DI1" s="4" t="s">
        <v>3</v>
      </c>
      <c r="DJ1" s="20" t="s">
        <v>7</v>
      </c>
      <c r="DK1" s="8"/>
      <c r="DL1" s="15" t="s">
        <v>5</v>
      </c>
      <c r="DM1" s="16"/>
      <c r="DN1" s="2" t="s">
        <v>6</v>
      </c>
      <c r="DO1" s="2"/>
      <c r="DP1" s="2"/>
      <c r="DQ1" s="26" t="s">
        <v>0</v>
      </c>
      <c r="DR1" s="11"/>
      <c r="DS1" s="11" t="s">
        <v>1</v>
      </c>
      <c r="DT1" s="11"/>
      <c r="DU1" s="18"/>
      <c r="DV1" s="15" t="s">
        <v>2</v>
      </c>
      <c r="DW1" s="19"/>
      <c r="DX1" s="4" t="s">
        <v>3</v>
      </c>
      <c r="DY1" s="20" t="s">
        <v>7</v>
      </c>
      <c r="DZ1" s="8"/>
      <c r="EA1" s="15" t="s">
        <v>5</v>
      </c>
      <c r="EB1" s="16"/>
      <c r="EC1" s="2" t="s">
        <v>6</v>
      </c>
      <c r="ED1" s="2"/>
      <c r="EE1" s="2"/>
      <c r="EF1" s="27" t="s">
        <v>0</v>
      </c>
      <c r="EG1" s="11"/>
      <c r="EH1" s="11" t="s">
        <v>1</v>
      </c>
      <c r="EI1" s="11"/>
      <c r="EJ1" s="18"/>
      <c r="EK1" s="15" t="s">
        <v>2</v>
      </c>
      <c r="EL1" s="19"/>
      <c r="EM1" s="4" t="s">
        <v>3</v>
      </c>
      <c r="EN1" s="28" t="s">
        <v>7</v>
      </c>
      <c r="EO1" s="2" t="s">
        <v>5</v>
      </c>
      <c r="EP1" s="2"/>
      <c r="EQ1" s="2"/>
      <c r="ER1" s="8" t="s">
        <v>6</v>
      </c>
      <c r="ES1" s="8"/>
      <c r="ET1" s="8"/>
      <c r="EU1" s="29" t="s">
        <v>0</v>
      </c>
      <c r="EV1" s="11"/>
      <c r="EW1" s="11" t="s">
        <v>1</v>
      </c>
      <c r="EX1" s="11"/>
      <c r="EY1" s="18"/>
      <c r="EZ1" s="15" t="s">
        <v>2</v>
      </c>
      <c r="FA1" s="19"/>
      <c r="FB1" s="4" t="s">
        <v>3</v>
      </c>
      <c r="FC1" s="20" t="s">
        <v>7</v>
      </c>
      <c r="FD1" s="8"/>
      <c r="FE1" s="15" t="s">
        <v>5</v>
      </c>
      <c r="FF1" s="16"/>
      <c r="FG1" s="2" t="s">
        <v>6</v>
      </c>
      <c r="FH1" s="2"/>
      <c r="FI1" s="2"/>
      <c r="FJ1" s="30" t="s">
        <v>0</v>
      </c>
      <c r="FK1" s="11"/>
      <c r="FL1" s="11" t="s">
        <v>1</v>
      </c>
      <c r="FM1" s="11"/>
      <c r="FN1" s="18"/>
      <c r="FO1" s="15" t="s">
        <v>2</v>
      </c>
      <c r="FP1" s="19"/>
      <c r="FQ1" s="4" t="s">
        <v>3</v>
      </c>
      <c r="FR1" s="20" t="s">
        <v>7</v>
      </c>
      <c r="FS1" s="8"/>
      <c r="FT1" s="15" t="s">
        <v>5</v>
      </c>
      <c r="FU1" s="16"/>
      <c r="FV1" s="8" t="s">
        <v>6</v>
      </c>
      <c r="FW1" s="8"/>
      <c r="FX1" s="8"/>
      <c r="FY1" s="31" t="s">
        <v>0</v>
      </c>
      <c r="FZ1" s="10"/>
      <c r="GA1" s="11" t="s">
        <v>1</v>
      </c>
      <c r="GB1" s="10"/>
      <c r="GC1" s="12"/>
      <c r="GD1" s="11" t="s">
        <v>2</v>
      </c>
      <c r="GE1" s="10"/>
      <c r="GF1" s="32" t="s">
        <v>3</v>
      </c>
      <c r="GG1" s="20" t="s">
        <v>7</v>
      </c>
      <c r="GH1" s="33" t="s">
        <v>5</v>
      </c>
      <c r="GI1" s="33"/>
      <c r="GJ1" s="33"/>
      <c r="GK1" s="34" t="s">
        <v>6</v>
      </c>
      <c r="GL1" s="34"/>
      <c r="GM1" s="34"/>
    </row>
    <row r="2" spans="1:195" ht="12.75">
      <c r="A2" s="35" t="s">
        <v>9</v>
      </c>
      <c r="B2" s="36" t="s">
        <v>10</v>
      </c>
      <c r="C2" s="36" t="s">
        <v>11</v>
      </c>
      <c r="D2" s="36" t="s">
        <v>12</v>
      </c>
      <c r="E2" s="36" t="s">
        <v>10</v>
      </c>
      <c r="F2" s="36" t="s">
        <v>11</v>
      </c>
      <c r="G2" s="36" t="s">
        <v>12</v>
      </c>
      <c r="H2" s="37"/>
      <c r="I2" s="36"/>
      <c r="J2" s="36" t="s">
        <v>13</v>
      </c>
      <c r="K2" s="38" t="s">
        <v>14</v>
      </c>
      <c r="L2" s="36" t="s">
        <v>12</v>
      </c>
      <c r="M2" s="36" t="s">
        <v>13</v>
      </c>
      <c r="N2" s="36" t="s">
        <v>14</v>
      </c>
      <c r="O2" s="36" t="s">
        <v>12</v>
      </c>
      <c r="P2" s="39" t="s">
        <v>15</v>
      </c>
      <c r="Q2" s="36" t="s">
        <v>10</v>
      </c>
      <c r="R2" s="36" t="s">
        <v>11</v>
      </c>
      <c r="S2" s="36" t="s">
        <v>12</v>
      </c>
      <c r="T2" s="36" t="s">
        <v>10</v>
      </c>
      <c r="U2" s="36" t="s">
        <v>11</v>
      </c>
      <c r="V2" s="36" t="s">
        <v>12</v>
      </c>
      <c r="W2" s="37"/>
      <c r="X2" s="36"/>
      <c r="Y2" s="36" t="s">
        <v>13</v>
      </c>
      <c r="Z2" s="38" t="s">
        <v>14</v>
      </c>
      <c r="AA2" s="40" t="s">
        <v>12</v>
      </c>
      <c r="AB2" s="36" t="s">
        <v>13</v>
      </c>
      <c r="AC2" s="38" t="s">
        <v>14</v>
      </c>
      <c r="AD2" s="36" t="s">
        <v>12</v>
      </c>
      <c r="AE2" s="41" t="s">
        <v>16</v>
      </c>
      <c r="AF2" s="10" t="s">
        <v>10</v>
      </c>
      <c r="AG2" s="10" t="s">
        <v>11</v>
      </c>
      <c r="AH2" s="13" t="s">
        <v>12</v>
      </c>
      <c r="AI2" s="40" t="s">
        <v>10</v>
      </c>
      <c r="AJ2" s="10" t="s">
        <v>11</v>
      </c>
      <c r="AK2" s="13" t="s">
        <v>12</v>
      </c>
      <c r="AL2" s="37"/>
      <c r="AM2" s="36"/>
      <c r="AN2" s="36" t="s">
        <v>13</v>
      </c>
      <c r="AO2" s="38" t="s">
        <v>14</v>
      </c>
      <c r="AP2" s="13" t="s">
        <v>12</v>
      </c>
      <c r="AQ2" s="36" t="s">
        <v>13</v>
      </c>
      <c r="AR2" s="42" t="s">
        <v>14</v>
      </c>
      <c r="AS2" s="13" t="s">
        <v>12</v>
      </c>
      <c r="AT2" s="43" t="s">
        <v>17</v>
      </c>
      <c r="AU2" s="10" t="s">
        <v>10</v>
      </c>
      <c r="AV2" s="10" t="s">
        <v>11</v>
      </c>
      <c r="AW2" s="13" t="s">
        <v>12</v>
      </c>
      <c r="AX2" s="44" t="s">
        <v>10</v>
      </c>
      <c r="AY2" s="45" t="s">
        <v>11</v>
      </c>
      <c r="AZ2" s="46" t="s">
        <v>12</v>
      </c>
      <c r="BA2" s="47"/>
      <c r="BB2" s="38"/>
      <c r="BC2" s="36" t="s">
        <v>13</v>
      </c>
      <c r="BD2" s="38" t="s">
        <v>14</v>
      </c>
      <c r="BE2" s="13" t="s">
        <v>12</v>
      </c>
      <c r="BF2" s="36" t="s">
        <v>13</v>
      </c>
      <c r="BG2" s="48" t="s">
        <v>14</v>
      </c>
      <c r="BH2" s="13" t="s">
        <v>12</v>
      </c>
      <c r="BI2" s="49" t="s">
        <v>18</v>
      </c>
      <c r="BJ2" s="50" t="s">
        <v>10</v>
      </c>
      <c r="BK2" s="51" t="s">
        <v>11</v>
      </c>
      <c r="BL2" s="52" t="s">
        <v>12</v>
      </c>
      <c r="BM2" s="50" t="s">
        <v>10</v>
      </c>
      <c r="BN2" s="51" t="s">
        <v>11</v>
      </c>
      <c r="BO2" s="52" t="s">
        <v>12</v>
      </c>
      <c r="BP2" s="53"/>
      <c r="BQ2" s="54"/>
      <c r="BR2" s="36" t="s">
        <v>13</v>
      </c>
      <c r="BS2" s="38" t="s">
        <v>14</v>
      </c>
      <c r="BT2" s="55" t="s">
        <v>12</v>
      </c>
      <c r="BU2" s="36" t="s">
        <v>13</v>
      </c>
      <c r="BV2" s="42" t="s">
        <v>14</v>
      </c>
      <c r="BW2" s="55" t="s">
        <v>12</v>
      </c>
      <c r="BX2" s="56" t="s">
        <v>19</v>
      </c>
      <c r="BY2" s="50" t="s">
        <v>10</v>
      </c>
      <c r="BZ2" s="51" t="s">
        <v>11</v>
      </c>
      <c r="CA2" s="52" t="s">
        <v>12</v>
      </c>
      <c r="CB2" s="50" t="s">
        <v>10</v>
      </c>
      <c r="CC2" s="51" t="s">
        <v>11</v>
      </c>
      <c r="CD2" s="52" t="s">
        <v>12</v>
      </c>
      <c r="CE2" s="53"/>
      <c r="CF2" s="54"/>
      <c r="CG2" s="36" t="s">
        <v>13</v>
      </c>
      <c r="CH2" s="48" t="s">
        <v>14</v>
      </c>
      <c r="CI2" s="55" t="s">
        <v>12</v>
      </c>
      <c r="CJ2" s="36" t="s">
        <v>13</v>
      </c>
      <c r="CK2" s="38" t="s">
        <v>14</v>
      </c>
      <c r="CL2" s="55" t="s">
        <v>12</v>
      </c>
      <c r="CM2" s="57" t="s">
        <v>20</v>
      </c>
      <c r="CN2" s="50" t="s">
        <v>10</v>
      </c>
      <c r="CO2" s="51" t="s">
        <v>11</v>
      </c>
      <c r="CP2" s="52" t="s">
        <v>12</v>
      </c>
      <c r="CQ2" s="50" t="s">
        <v>10</v>
      </c>
      <c r="CR2" s="51" t="s">
        <v>11</v>
      </c>
      <c r="CS2" s="52" t="s">
        <v>12</v>
      </c>
      <c r="CT2" s="53"/>
      <c r="CU2" s="54"/>
      <c r="CV2" s="36" t="s">
        <v>13</v>
      </c>
      <c r="CW2" s="48" t="s">
        <v>14</v>
      </c>
      <c r="CX2" s="55" t="s">
        <v>12</v>
      </c>
      <c r="CY2" s="36" t="s">
        <v>13</v>
      </c>
      <c r="CZ2" s="48" t="s">
        <v>14</v>
      </c>
      <c r="DA2" s="58" t="s">
        <v>12</v>
      </c>
      <c r="DB2" s="59" t="s">
        <v>21</v>
      </c>
      <c r="DC2" s="50" t="s">
        <v>10</v>
      </c>
      <c r="DD2" s="51" t="s">
        <v>11</v>
      </c>
      <c r="DE2" s="52" t="s">
        <v>12</v>
      </c>
      <c r="DF2" s="50" t="s">
        <v>10</v>
      </c>
      <c r="DG2" s="51" t="s">
        <v>11</v>
      </c>
      <c r="DH2" s="52" t="s">
        <v>12</v>
      </c>
      <c r="DI2" s="53"/>
      <c r="DJ2" s="54"/>
      <c r="DK2" s="36" t="s">
        <v>13</v>
      </c>
      <c r="DL2" s="42" t="s">
        <v>14</v>
      </c>
      <c r="DM2" s="55" t="s">
        <v>12</v>
      </c>
      <c r="DN2" s="36" t="s">
        <v>13</v>
      </c>
      <c r="DO2" s="48" t="s">
        <v>14</v>
      </c>
      <c r="DP2" s="58" t="s">
        <v>12</v>
      </c>
      <c r="DQ2" s="60" t="s">
        <v>22</v>
      </c>
      <c r="DR2" s="50" t="s">
        <v>10</v>
      </c>
      <c r="DS2" s="51" t="s">
        <v>11</v>
      </c>
      <c r="DT2" s="52" t="s">
        <v>12</v>
      </c>
      <c r="DU2" s="50" t="s">
        <v>10</v>
      </c>
      <c r="DV2" s="51" t="s">
        <v>11</v>
      </c>
      <c r="DW2" s="52" t="s">
        <v>12</v>
      </c>
      <c r="DX2" s="53"/>
      <c r="DY2" s="54"/>
      <c r="DZ2" s="36" t="s">
        <v>13</v>
      </c>
      <c r="EA2" s="42" t="s">
        <v>14</v>
      </c>
      <c r="EB2" s="55" t="s">
        <v>12</v>
      </c>
      <c r="EC2" s="36" t="s">
        <v>13</v>
      </c>
      <c r="ED2" s="42" t="s">
        <v>14</v>
      </c>
      <c r="EE2" s="58" t="s">
        <v>12</v>
      </c>
      <c r="EF2" s="61" t="s">
        <v>23</v>
      </c>
      <c r="EG2" s="50" t="s">
        <v>10</v>
      </c>
      <c r="EH2" s="51" t="s">
        <v>11</v>
      </c>
      <c r="EI2" s="52" t="s">
        <v>12</v>
      </c>
      <c r="EJ2" s="50" t="s">
        <v>10</v>
      </c>
      <c r="EK2" s="51" t="s">
        <v>11</v>
      </c>
      <c r="EL2" s="52" t="s">
        <v>12</v>
      </c>
      <c r="EM2" s="53"/>
      <c r="EN2" s="54"/>
      <c r="EO2" s="36" t="s">
        <v>13</v>
      </c>
      <c r="EP2" s="48" t="s">
        <v>14</v>
      </c>
      <c r="EQ2" s="55" t="s">
        <v>12</v>
      </c>
      <c r="ER2" s="36" t="s">
        <v>13</v>
      </c>
      <c r="ES2" s="48" t="s">
        <v>14</v>
      </c>
      <c r="ET2" s="58" t="s">
        <v>12</v>
      </c>
      <c r="EU2" s="62" t="s">
        <v>24</v>
      </c>
      <c r="EV2" s="51" t="s">
        <v>10</v>
      </c>
      <c r="EW2" s="51" t="s">
        <v>11</v>
      </c>
      <c r="EX2" s="52" t="s">
        <v>12</v>
      </c>
      <c r="EY2" s="50" t="s">
        <v>10</v>
      </c>
      <c r="EZ2" s="51" t="s">
        <v>11</v>
      </c>
      <c r="FA2" s="52" t="s">
        <v>12</v>
      </c>
      <c r="FB2" s="53"/>
      <c r="FC2" s="54"/>
      <c r="FD2" s="36" t="s">
        <v>13</v>
      </c>
      <c r="FE2" s="42" t="s">
        <v>14</v>
      </c>
      <c r="FF2" s="55" t="s">
        <v>12</v>
      </c>
      <c r="FG2" s="36" t="s">
        <v>13</v>
      </c>
      <c r="FH2" s="42" t="s">
        <v>14</v>
      </c>
      <c r="FI2" s="58" t="s">
        <v>12</v>
      </c>
      <c r="FJ2" s="63" t="s">
        <v>25</v>
      </c>
      <c r="FK2" s="50" t="s">
        <v>10</v>
      </c>
      <c r="FL2" s="51" t="s">
        <v>11</v>
      </c>
      <c r="FM2" s="52" t="s">
        <v>12</v>
      </c>
      <c r="FN2" s="50" t="s">
        <v>10</v>
      </c>
      <c r="FO2" s="51" t="s">
        <v>11</v>
      </c>
      <c r="FP2" s="52" t="s">
        <v>12</v>
      </c>
      <c r="FQ2" s="53"/>
      <c r="FR2" s="54"/>
      <c r="FS2" s="36" t="s">
        <v>13</v>
      </c>
      <c r="FT2" s="48" t="s">
        <v>14</v>
      </c>
      <c r="FU2" s="55" t="s">
        <v>12</v>
      </c>
      <c r="FV2" s="36" t="s">
        <v>13</v>
      </c>
      <c r="FW2" s="48" t="s">
        <v>14</v>
      </c>
      <c r="FX2" s="58" t="s">
        <v>12</v>
      </c>
      <c r="FY2" s="64"/>
      <c r="FZ2" s="50" t="s">
        <v>10</v>
      </c>
      <c r="GA2" s="51" t="s">
        <v>11</v>
      </c>
      <c r="GB2" s="51" t="s">
        <v>12</v>
      </c>
      <c r="GC2" s="50" t="s">
        <v>10</v>
      </c>
      <c r="GD2" s="51" t="s">
        <v>11</v>
      </c>
      <c r="GE2" s="51" t="s">
        <v>12</v>
      </c>
      <c r="GF2" s="65"/>
      <c r="GG2" s="54"/>
      <c r="GH2" s="36" t="s">
        <v>13</v>
      </c>
      <c r="GI2" s="38" t="s">
        <v>14</v>
      </c>
      <c r="GJ2" s="52" t="s">
        <v>12</v>
      </c>
      <c r="GK2" s="36" t="s">
        <v>13</v>
      </c>
      <c r="GL2" s="38" t="s">
        <v>14</v>
      </c>
      <c r="GM2" s="52" t="s">
        <v>12</v>
      </c>
    </row>
    <row r="3" spans="1:195" ht="12.75">
      <c r="A3" s="66">
        <v>2019</v>
      </c>
      <c r="B3" s="67"/>
      <c r="C3" s="67"/>
      <c r="D3" s="68"/>
      <c r="E3" s="69"/>
      <c r="F3" s="70"/>
      <c r="G3" s="71"/>
      <c r="H3" s="68"/>
      <c r="I3" s="72"/>
      <c r="J3" s="73"/>
      <c r="K3" s="74"/>
      <c r="L3" s="75"/>
      <c r="M3" s="40"/>
      <c r="N3" s="10"/>
      <c r="O3" s="13"/>
      <c r="P3" s="76"/>
      <c r="Q3" s="67"/>
      <c r="R3" s="67"/>
      <c r="S3" s="68"/>
      <c r="T3" s="69"/>
      <c r="U3" s="70"/>
      <c r="V3" s="71"/>
      <c r="W3" s="68"/>
      <c r="X3" s="72"/>
      <c r="Y3" s="73"/>
      <c r="Z3" s="74"/>
      <c r="AA3" s="74"/>
      <c r="AB3" s="40"/>
      <c r="AC3" s="10"/>
      <c r="AD3" s="13"/>
      <c r="AE3" s="59"/>
      <c r="AF3" s="77"/>
      <c r="AG3" s="78"/>
      <c r="AH3" s="79"/>
      <c r="AI3" s="80"/>
      <c r="AJ3" s="81"/>
      <c r="AK3" s="82"/>
      <c r="AL3" s="83"/>
      <c r="AM3" s="84"/>
      <c r="AN3" s="77"/>
      <c r="AO3" s="85"/>
      <c r="AP3" s="86"/>
      <c r="AQ3" s="77"/>
      <c r="AR3" s="85"/>
      <c r="AS3" s="86"/>
      <c r="AT3" s="87"/>
      <c r="AU3" s="88"/>
      <c r="AV3" s="78"/>
      <c r="AW3" s="79"/>
      <c r="AX3" s="80"/>
      <c r="AY3" s="81"/>
      <c r="AZ3" s="82"/>
      <c r="BA3" s="83"/>
      <c r="BB3" s="84"/>
      <c r="BC3" s="77"/>
      <c r="BD3" s="85"/>
      <c r="BE3" s="86"/>
      <c r="BF3" s="77"/>
      <c r="BG3" s="85"/>
      <c r="BH3" s="86"/>
      <c r="BI3" s="49"/>
      <c r="BJ3" s="77"/>
      <c r="BK3" s="78"/>
      <c r="BL3" s="79"/>
      <c r="BM3" s="80"/>
      <c r="BN3" s="81"/>
      <c r="BO3" s="82"/>
      <c r="BP3" s="83"/>
      <c r="BQ3" s="84"/>
      <c r="BR3" s="77"/>
      <c r="BS3" s="85"/>
      <c r="BT3" s="86"/>
      <c r="BU3" s="77"/>
      <c r="BV3" s="85"/>
      <c r="BW3" s="86"/>
      <c r="BX3" s="56"/>
      <c r="BY3" s="77"/>
      <c r="BZ3" s="78"/>
      <c r="CA3" s="79"/>
      <c r="CB3" s="80"/>
      <c r="CC3" s="81"/>
      <c r="CD3" s="82"/>
      <c r="CE3" s="83"/>
      <c r="CF3" s="84"/>
      <c r="CG3" s="77"/>
      <c r="CH3" s="85"/>
      <c r="CI3" s="86"/>
      <c r="CJ3" s="77"/>
      <c r="CK3" s="85"/>
      <c r="CL3" s="86"/>
      <c r="CM3" s="57">
        <v>2019</v>
      </c>
      <c r="CN3" s="77"/>
      <c r="CO3" s="78"/>
      <c r="CP3" s="79"/>
      <c r="CQ3" s="80"/>
      <c r="CR3" s="81"/>
      <c r="CS3" s="82"/>
      <c r="CT3" s="83"/>
      <c r="CU3" s="84"/>
      <c r="CV3" s="77"/>
      <c r="CW3" s="85"/>
      <c r="CX3" s="86"/>
      <c r="CY3" s="77"/>
      <c r="CZ3" s="85"/>
      <c r="DA3" s="86"/>
      <c r="DB3" s="59"/>
      <c r="DC3" s="77"/>
      <c r="DD3" s="78"/>
      <c r="DE3" s="79"/>
      <c r="DF3" s="80"/>
      <c r="DG3" s="81"/>
      <c r="DH3" s="82"/>
      <c r="DI3" s="83"/>
      <c r="DJ3" s="84"/>
      <c r="DK3" s="77"/>
      <c r="DL3" s="85"/>
      <c r="DM3" s="86"/>
      <c r="DN3" s="77"/>
      <c r="DO3" s="85"/>
      <c r="DP3" s="86"/>
      <c r="DQ3" s="60"/>
      <c r="DR3" s="77"/>
      <c r="DS3" s="78"/>
      <c r="DT3" s="79"/>
      <c r="DU3" s="80"/>
      <c r="DV3" s="81"/>
      <c r="DW3" s="82"/>
      <c r="DX3" s="83"/>
      <c r="DY3" s="84"/>
      <c r="DZ3" s="77"/>
      <c r="EA3" s="85"/>
      <c r="EB3" s="86"/>
      <c r="EC3" s="77"/>
      <c r="ED3" s="85"/>
      <c r="EE3" s="86"/>
      <c r="EF3" s="89"/>
      <c r="EG3" s="77"/>
      <c r="EH3" s="78"/>
      <c r="EI3" s="79"/>
      <c r="EJ3" s="90"/>
      <c r="EK3" s="91"/>
      <c r="EL3" s="92"/>
      <c r="EM3" s="93"/>
      <c r="EN3" s="94"/>
      <c r="EO3" s="95"/>
      <c r="EP3" s="96"/>
      <c r="EQ3" s="97"/>
      <c r="ER3" s="95"/>
      <c r="ES3" s="96"/>
      <c r="ET3" s="97"/>
      <c r="EU3" s="98"/>
      <c r="EV3" s="77"/>
      <c r="EW3" s="78"/>
      <c r="EX3" s="79"/>
      <c r="EY3" s="80"/>
      <c r="EZ3" s="81"/>
      <c r="FA3" s="82"/>
      <c r="FB3" s="83"/>
      <c r="FC3" s="84"/>
      <c r="FD3" s="77"/>
      <c r="FE3" s="85"/>
      <c r="FF3" s="86"/>
      <c r="FG3" s="77"/>
      <c r="FH3" s="85"/>
      <c r="FI3" s="86"/>
      <c r="FJ3" s="99"/>
      <c r="FK3" s="77"/>
      <c r="FL3" s="78"/>
      <c r="FM3" s="79"/>
      <c r="FN3" s="80"/>
      <c r="FO3" s="81"/>
      <c r="FP3" s="82"/>
      <c r="FQ3" s="83"/>
      <c r="FR3" s="84"/>
      <c r="FS3" s="77"/>
      <c r="FT3" s="85"/>
      <c r="FU3" s="86"/>
      <c r="FV3" s="77"/>
      <c r="FW3" s="85"/>
      <c r="FX3" s="86"/>
      <c r="FY3" s="100" t="s">
        <v>26</v>
      </c>
      <c r="FZ3" s="77"/>
      <c r="GA3" s="78"/>
      <c r="GB3" s="78"/>
      <c r="GC3" s="80"/>
      <c r="GD3" s="78"/>
      <c r="GE3" s="78"/>
      <c r="GF3" s="101"/>
      <c r="GG3" s="84"/>
      <c r="GH3" s="85"/>
      <c r="GI3" s="85"/>
      <c r="GJ3" s="86"/>
      <c r="GK3" s="85"/>
      <c r="GL3" s="85"/>
      <c r="GM3" s="86"/>
    </row>
    <row r="4" spans="1:195" ht="12.75" customHeight="1">
      <c r="A4" s="102" t="s">
        <v>27</v>
      </c>
      <c r="B4" s="103">
        <v>31646</v>
      </c>
      <c r="C4" s="104">
        <v>0</v>
      </c>
      <c r="D4" s="104">
        <f>SUM(B4:C4)</f>
        <v>31646</v>
      </c>
      <c r="E4" s="105">
        <f>G4-F4</f>
        <v>12725</v>
      </c>
      <c r="F4" s="106"/>
      <c r="G4" s="107">
        <v>12725</v>
      </c>
      <c r="H4" s="108">
        <v>512</v>
      </c>
      <c r="I4" s="109">
        <f>G4+H4</f>
        <v>13237</v>
      </c>
      <c r="J4" s="105">
        <v>4414</v>
      </c>
      <c r="K4" s="110">
        <f>L4-J4</f>
        <v>8311</v>
      </c>
      <c r="L4" s="107">
        <f>E4</f>
        <v>12725</v>
      </c>
      <c r="M4" s="109"/>
      <c r="N4" s="106">
        <f>O4-M4</f>
        <v>0</v>
      </c>
      <c r="O4" s="108">
        <f>F4</f>
        <v>0</v>
      </c>
      <c r="P4" s="111" t="s">
        <v>28</v>
      </c>
      <c r="Q4" s="103">
        <v>28215</v>
      </c>
      <c r="R4" s="104">
        <v>0</v>
      </c>
      <c r="S4" s="104">
        <f>SUM(Q4:R4)</f>
        <v>28215</v>
      </c>
      <c r="T4" s="105">
        <f>V4-U4</f>
        <v>12101</v>
      </c>
      <c r="U4" s="106"/>
      <c r="V4" s="107">
        <v>12101</v>
      </c>
      <c r="W4" s="108">
        <v>1517</v>
      </c>
      <c r="X4" s="109">
        <f>V4+W4</f>
        <v>13618</v>
      </c>
      <c r="Y4" s="105">
        <v>4059</v>
      </c>
      <c r="Z4" s="110">
        <f>AA4-Y4</f>
        <v>8042</v>
      </c>
      <c r="AA4" s="110">
        <f>T4</f>
        <v>12101</v>
      </c>
      <c r="AB4" s="109"/>
      <c r="AC4" s="106">
        <f>AD4-AB4</f>
        <v>0</v>
      </c>
      <c r="AD4" s="108">
        <f>U4</f>
        <v>0</v>
      </c>
      <c r="AE4" s="112" t="s">
        <v>29</v>
      </c>
      <c r="AF4" s="103">
        <v>29604</v>
      </c>
      <c r="AG4" s="104">
        <v>0</v>
      </c>
      <c r="AH4" s="104">
        <f>SUM(AF4:AG4)</f>
        <v>29604</v>
      </c>
      <c r="AI4" s="105">
        <f>AK4</f>
        <v>11976</v>
      </c>
      <c r="AJ4" s="106"/>
      <c r="AK4" s="107">
        <v>11976</v>
      </c>
      <c r="AL4" s="108">
        <v>1913</v>
      </c>
      <c r="AM4" s="109">
        <f>AK4+AL4</f>
        <v>13889</v>
      </c>
      <c r="AN4" s="105">
        <v>4155</v>
      </c>
      <c r="AO4" s="110">
        <f>AP4-AN4</f>
        <v>7821</v>
      </c>
      <c r="AP4" s="107">
        <f>AI4</f>
        <v>11976</v>
      </c>
      <c r="AQ4" s="106"/>
      <c r="AR4" s="106">
        <f>AS4-AQ4</f>
        <v>0</v>
      </c>
      <c r="AS4" s="108">
        <f>AJ4</f>
        <v>0</v>
      </c>
      <c r="AT4" s="113" t="s">
        <v>30</v>
      </c>
      <c r="AU4" s="103">
        <v>25690</v>
      </c>
      <c r="AV4" s="104">
        <v>0</v>
      </c>
      <c r="AW4" s="104">
        <f>SUM(AU4:AV4)</f>
        <v>25690</v>
      </c>
      <c r="AX4" s="105">
        <f>AZ4-AY4</f>
        <v>11718</v>
      </c>
      <c r="AY4" s="106"/>
      <c r="AZ4" s="107">
        <v>11718</v>
      </c>
      <c r="BA4" s="108">
        <v>1580</v>
      </c>
      <c r="BB4" s="109">
        <f>AZ4+BA4</f>
        <v>13298</v>
      </c>
      <c r="BC4" s="105">
        <v>4173</v>
      </c>
      <c r="BD4" s="110">
        <f>BE4-BC4</f>
        <v>7545</v>
      </c>
      <c r="BE4" s="107">
        <f>AX4</f>
        <v>11718</v>
      </c>
      <c r="BF4" s="106"/>
      <c r="BG4" s="106">
        <f>BH4-BF4</f>
        <v>0</v>
      </c>
      <c r="BH4" s="108">
        <f>AY4</f>
        <v>0</v>
      </c>
      <c r="BI4" s="114" t="s">
        <v>31</v>
      </c>
      <c r="BJ4" s="103">
        <v>28628</v>
      </c>
      <c r="BK4" s="104">
        <v>0</v>
      </c>
      <c r="BL4" s="104">
        <f>SUM(BJ4:BK4)</f>
        <v>28628</v>
      </c>
      <c r="BM4" s="105">
        <f>BO4-BN4</f>
        <v>11399</v>
      </c>
      <c r="BN4" s="106"/>
      <c r="BO4" s="107">
        <v>11399</v>
      </c>
      <c r="BP4" s="108">
        <v>1499</v>
      </c>
      <c r="BQ4" s="109">
        <f>BO4+BP4</f>
        <v>12898</v>
      </c>
      <c r="BR4" s="105">
        <v>4068</v>
      </c>
      <c r="BS4" s="110">
        <f>BT4-BR4</f>
        <v>7331</v>
      </c>
      <c r="BT4" s="107">
        <f>BM4</f>
        <v>11399</v>
      </c>
      <c r="BU4" s="106"/>
      <c r="BV4" s="106">
        <f>BW4-BU4</f>
        <v>0</v>
      </c>
      <c r="BW4" s="108">
        <f>BN4</f>
        <v>0</v>
      </c>
      <c r="BX4" s="115" t="s">
        <v>30</v>
      </c>
      <c r="BY4" s="103">
        <v>20733</v>
      </c>
      <c r="BZ4" s="104">
        <v>0</v>
      </c>
      <c r="CA4" s="104">
        <f>SUM(BY4:BZ4)</f>
        <v>20733</v>
      </c>
      <c r="CB4" s="105">
        <f>CD4-CC4</f>
        <v>9777</v>
      </c>
      <c r="CC4" s="106"/>
      <c r="CD4" s="107">
        <v>9777</v>
      </c>
      <c r="CE4" s="108">
        <v>1698</v>
      </c>
      <c r="CF4" s="109">
        <f>CD4+CE4</f>
        <v>11475</v>
      </c>
      <c r="CG4" s="105">
        <v>3835</v>
      </c>
      <c r="CH4" s="110">
        <f>CI4-CG4</f>
        <v>5942</v>
      </c>
      <c r="CI4" s="107">
        <f>CB4</f>
        <v>9777</v>
      </c>
      <c r="CJ4" s="106"/>
      <c r="CK4" s="106">
        <f>CL4-CJ4</f>
        <v>0</v>
      </c>
      <c r="CL4" s="108">
        <f>CC4</f>
        <v>0</v>
      </c>
      <c r="CM4" s="116" t="s">
        <v>30</v>
      </c>
      <c r="CN4" s="117">
        <v>13136</v>
      </c>
      <c r="CO4" s="104">
        <v>0</v>
      </c>
      <c r="CP4" s="104">
        <f>SUM(CN4:CO4)</f>
        <v>13136</v>
      </c>
      <c r="CQ4" s="105">
        <f>CS4-CR4</f>
        <v>8713</v>
      </c>
      <c r="CR4" s="106"/>
      <c r="CS4" s="107">
        <v>8713</v>
      </c>
      <c r="CT4" s="108">
        <v>872</v>
      </c>
      <c r="CU4" s="109">
        <f>CS4+CT4</f>
        <v>9585</v>
      </c>
      <c r="CV4" s="105">
        <v>3632</v>
      </c>
      <c r="CW4" s="110">
        <f>CX4-CV4</f>
        <v>5081</v>
      </c>
      <c r="CX4" s="107">
        <f>CQ4</f>
        <v>8713</v>
      </c>
      <c r="CY4" s="106"/>
      <c r="CZ4" s="106">
        <f>DA4-CY4</f>
        <v>0</v>
      </c>
      <c r="DA4" s="108">
        <f>CR4</f>
        <v>0</v>
      </c>
      <c r="DB4" s="112" t="s">
        <v>30</v>
      </c>
      <c r="DC4" s="103">
        <v>11480</v>
      </c>
      <c r="DD4" s="104">
        <v>0</v>
      </c>
      <c r="DE4" s="104">
        <f>SUM(DC4:DD4)</f>
        <v>11480</v>
      </c>
      <c r="DF4" s="105">
        <f>DH4-DG4</f>
        <v>7686</v>
      </c>
      <c r="DG4" s="106">
        <v>0</v>
      </c>
      <c r="DH4" s="107">
        <v>7686</v>
      </c>
      <c r="DI4" s="108">
        <v>1412</v>
      </c>
      <c r="DJ4" s="109">
        <f>DH4+DI4</f>
        <v>9098</v>
      </c>
      <c r="DK4" s="105">
        <v>2871</v>
      </c>
      <c r="DL4" s="110">
        <f>DM4-DK4</f>
        <v>4815</v>
      </c>
      <c r="DM4" s="107">
        <f>DF4</f>
        <v>7686</v>
      </c>
      <c r="DN4" s="106">
        <v>0</v>
      </c>
      <c r="DO4" s="106">
        <f>DP4-DN4</f>
        <v>0</v>
      </c>
      <c r="DP4" s="108">
        <f>DG4</f>
        <v>0</v>
      </c>
      <c r="DQ4" s="118" t="s">
        <v>30</v>
      </c>
      <c r="DR4" s="103">
        <f>DT4</f>
        <v>19142</v>
      </c>
      <c r="DS4" s="104">
        <v>0</v>
      </c>
      <c r="DT4" s="104">
        <v>19142</v>
      </c>
      <c r="DU4" s="105">
        <f>DW4-DV4</f>
        <v>10885</v>
      </c>
      <c r="DV4" s="106"/>
      <c r="DW4" s="107">
        <v>10885</v>
      </c>
      <c r="DX4" s="108">
        <v>1541</v>
      </c>
      <c r="DY4" s="109">
        <f>DW4+DX4</f>
        <v>12426</v>
      </c>
      <c r="DZ4" s="105">
        <v>3857</v>
      </c>
      <c r="EA4" s="110">
        <f>EB4-DZ4</f>
        <v>7028</v>
      </c>
      <c r="EB4" s="107">
        <f>DU4</f>
        <v>10885</v>
      </c>
      <c r="EC4" s="106"/>
      <c r="ED4" s="106">
        <f>EE4-EC4</f>
        <v>0</v>
      </c>
      <c r="EE4" s="108">
        <f>DV4</f>
        <v>0</v>
      </c>
      <c r="EF4" s="119" t="s">
        <v>30</v>
      </c>
      <c r="EG4" s="103">
        <v>26301</v>
      </c>
      <c r="EH4" s="104">
        <v>0</v>
      </c>
      <c r="EI4" s="104">
        <f>SUM(EG4:EH4)</f>
        <v>26301</v>
      </c>
      <c r="EJ4" s="105">
        <f>EL4-EK4</f>
        <v>11553</v>
      </c>
      <c r="EK4" s="106">
        <v>0</v>
      </c>
      <c r="EL4" s="107">
        <v>11553</v>
      </c>
      <c r="EM4" s="108">
        <v>1446</v>
      </c>
      <c r="EN4" s="109">
        <f>EL4+EM4</f>
        <v>12999</v>
      </c>
      <c r="EO4" s="105">
        <v>3842</v>
      </c>
      <c r="EP4" s="110">
        <f>EQ4-EO4</f>
        <v>7711</v>
      </c>
      <c r="EQ4" s="107">
        <f>EJ4</f>
        <v>11553</v>
      </c>
      <c r="ER4" s="106">
        <v>0</v>
      </c>
      <c r="ES4" s="106">
        <f>ET4-ER4</f>
        <v>0</v>
      </c>
      <c r="ET4" s="108">
        <f>EK4</f>
        <v>0</v>
      </c>
      <c r="EU4" s="120" t="s">
        <v>30</v>
      </c>
      <c r="EV4" s="103">
        <v>25986</v>
      </c>
      <c r="EW4" s="104">
        <v>0</v>
      </c>
      <c r="EX4" s="104">
        <f>EV4+EW4</f>
        <v>25986</v>
      </c>
      <c r="EY4" s="105">
        <f>FA4-EZ4</f>
        <v>10787</v>
      </c>
      <c r="EZ4" s="106">
        <v>0</v>
      </c>
      <c r="FA4" s="107">
        <v>10787</v>
      </c>
      <c r="FB4" s="108">
        <v>1660</v>
      </c>
      <c r="FC4" s="109">
        <f>FA4+FB4</f>
        <v>12447</v>
      </c>
      <c r="FD4" s="105">
        <v>3893</v>
      </c>
      <c r="FE4" s="110">
        <f>FF4-FD4</f>
        <v>6894</v>
      </c>
      <c r="FF4" s="107">
        <f>EY4</f>
        <v>10787</v>
      </c>
      <c r="FG4" s="106"/>
      <c r="FH4" s="106">
        <f>FI4-FG4</f>
        <v>0</v>
      </c>
      <c r="FI4" s="108">
        <f>EZ4</f>
        <v>0</v>
      </c>
      <c r="FJ4" s="121" t="s">
        <v>30</v>
      </c>
      <c r="FK4" s="103">
        <v>25503</v>
      </c>
      <c r="FL4" s="104">
        <v>0</v>
      </c>
      <c r="FM4" s="104">
        <f>SUM(FK4:FL4)</f>
        <v>25503</v>
      </c>
      <c r="FN4" s="105">
        <f>FP4-FO4</f>
        <v>10104</v>
      </c>
      <c r="FO4" s="106"/>
      <c r="FP4" s="107">
        <v>10104</v>
      </c>
      <c r="FQ4" s="108">
        <v>1960</v>
      </c>
      <c r="FR4" s="109">
        <f>FP4+FQ4</f>
        <v>12064</v>
      </c>
      <c r="FS4" s="105">
        <v>3594</v>
      </c>
      <c r="FT4" s="110">
        <f>FU4-FS4</f>
        <v>6510</v>
      </c>
      <c r="FU4" s="107">
        <f>FN4</f>
        <v>10104</v>
      </c>
      <c r="FV4" s="106"/>
      <c r="FW4" s="106">
        <f>FX4-FV4</f>
        <v>0</v>
      </c>
      <c r="FX4" s="108">
        <f>FO4</f>
        <v>0</v>
      </c>
      <c r="FY4" s="122" t="s">
        <v>32</v>
      </c>
      <c r="FZ4" s="123">
        <f>B4+Q4+AF4+AU4+BJ4+BY4+CN4+DC4+DR4+EG4+EV4+FK4</f>
        <v>286064</v>
      </c>
      <c r="GA4" s="124">
        <f>C4+R4+AG4+AV4+BK4+BZ4+CO4+DD4+DS4+EH4+EW4+FL4</f>
        <v>0</v>
      </c>
      <c r="GB4" s="124">
        <f>SUM(FZ4:GA4)</f>
        <v>286064</v>
      </c>
      <c r="GC4" s="123">
        <f>E4+T4+AI4+AX4+BM4+CB4+CQ4+DF4+DU4+EJ4+EY4+FN4</f>
        <v>129424</v>
      </c>
      <c r="GD4" s="124">
        <f>F4+U4+AJ4+AY4+BN4+CC4+CR4+DG4+DV4+EK4+EZ4+FO4</f>
        <v>0</v>
      </c>
      <c r="GE4" s="125">
        <f>SUM(GC4:GD4)</f>
        <v>129424</v>
      </c>
      <c r="GF4" s="124">
        <f>H4+W4+AL4+BA4+BP4+CE4+CT4+DI4+DX4+EM4+FB4+FQ4</f>
        <v>17610</v>
      </c>
      <c r="GG4" s="123">
        <f>GE4+GF4</f>
        <v>147034</v>
      </c>
      <c r="GH4" s="123">
        <f>J4+Y4+AN4+BC4+BR4+CG4+CV4+DK4+DZ4+EO4+FD4+FS4</f>
        <v>46393</v>
      </c>
      <c r="GI4" s="124">
        <f>K4+Z4+AO4+BD4+BS4+CH4+CW4+DL4+EA4+EP4+FE4+FT4</f>
        <v>83031</v>
      </c>
      <c r="GJ4" s="125">
        <f>L4+AA4+AP4+BE4+BT4+CI4+CX4+DM4+EB4+EQ4+FF4+FU4</f>
        <v>129424</v>
      </c>
      <c r="GK4" s="124">
        <f>M4+AB4+AQ4+BF4+BU4+CJ4+CY4+DN4+EC4+ER4+FG4+FV4</f>
        <v>0</v>
      </c>
      <c r="GL4" s="124">
        <f>N4+AC4+AR4+BG4+BV4+CK4+CZ4+DO4+ED4+ES4+FH4+FW4</f>
        <v>0</v>
      </c>
      <c r="GM4" s="125">
        <f>O4+AD4+AS4+BH4+BW4+CL4+DA4+DP4+EE4+ET4+FI4+FX4</f>
        <v>0</v>
      </c>
    </row>
    <row r="5" spans="1:195" ht="12.75">
      <c r="A5" s="102"/>
      <c r="B5" s="126">
        <f>B4/D4</f>
        <v>1</v>
      </c>
      <c r="C5" s="127">
        <f>C4/D4</f>
        <v>0</v>
      </c>
      <c r="D5" s="127">
        <f>D4/D16</f>
        <v>0.8843617259110217</v>
      </c>
      <c r="E5" s="128">
        <f>E4/G4</f>
        <v>1</v>
      </c>
      <c r="F5" s="127">
        <f>F4/G4</f>
        <v>0</v>
      </c>
      <c r="G5" s="129">
        <f>G4/G10</f>
        <v>0.9707071477610801</v>
      </c>
      <c r="H5" s="130">
        <f>H4/I4</f>
        <v>0.03867945909193926</v>
      </c>
      <c r="I5" s="131">
        <f>I4/I4</f>
        <v>1</v>
      </c>
      <c r="J5" s="132">
        <f>J4/L4</f>
        <v>0.3468762278978389</v>
      </c>
      <c r="K5" s="133">
        <f>K4/L4</f>
        <v>0.6531237721021611</v>
      </c>
      <c r="L5" s="134">
        <f>L4/L4</f>
        <v>1</v>
      </c>
      <c r="M5" s="132" t="e">
        <f>M4/O4</f>
        <v>#DIV/0!</v>
      </c>
      <c r="N5" s="135" t="e">
        <f>N4/O4</f>
        <v>#DIV/0!</v>
      </c>
      <c r="O5" s="136" t="e">
        <f>O4/O4</f>
        <v>#DIV/0!</v>
      </c>
      <c r="P5" s="111"/>
      <c r="Q5" s="126">
        <f>Q4/S4</f>
        <v>1</v>
      </c>
      <c r="R5" s="127">
        <f>R4/S4</f>
        <v>0</v>
      </c>
      <c r="S5" s="127">
        <f>S4/S4</f>
        <v>1</v>
      </c>
      <c r="T5" s="128">
        <f>T4/V4</f>
        <v>1</v>
      </c>
      <c r="U5" s="127">
        <f>U4/V4</f>
        <v>0</v>
      </c>
      <c r="V5" s="129">
        <f>V4/V10</f>
        <v>0.965839252933195</v>
      </c>
      <c r="W5" s="137">
        <f>W4/X4</f>
        <v>0.11139668086356293</v>
      </c>
      <c r="X5" s="131">
        <f>X4/X4</f>
        <v>1</v>
      </c>
      <c r="Y5" s="132">
        <f>Y4/AA4</f>
        <v>0.3354268242294025</v>
      </c>
      <c r="Z5" s="133">
        <f>Z4/AA4</f>
        <v>0.6645731757705975</v>
      </c>
      <c r="AA5" s="138">
        <f>AA4/AA4</f>
        <v>1</v>
      </c>
      <c r="AB5" s="132"/>
      <c r="AC5" s="135"/>
      <c r="AD5" s="136"/>
      <c r="AE5" s="112"/>
      <c r="AF5" s="126">
        <f>AF4/AH4</f>
        <v>1</v>
      </c>
      <c r="AG5" s="127">
        <f>AG4/AH4</f>
        <v>0</v>
      </c>
      <c r="AH5" s="127">
        <f>AH4/AH4</f>
        <v>1</v>
      </c>
      <c r="AI5" s="128">
        <f>AI4/AK4</f>
        <v>1</v>
      </c>
      <c r="AJ5" s="127">
        <f>AJ4/AK4</f>
        <v>0</v>
      </c>
      <c r="AK5" s="129">
        <f>AK4/AK10</f>
        <v>0.9655728452793679</v>
      </c>
      <c r="AL5" s="130">
        <f>AL4/AM4</f>
        <v>0.13773489812081505</v>
      </c>
      <c r="AM5" s="131">
        <f>AM4/AM4</f>
        <v>1</v>
      </c>
      <c r="AN5" s="132">
        <f>AN4/AP4</f>
        <v>0.34694388777555113</v>
      </c>
      <c r="AO5" s="133">
        <f>AO4/AP4</f>
        <v>0.6530561122244489</v>
      </c>
      <c r="AP5" s="134">
        <f>AP4/AP4</f>
        <v>1</v>
      </c>
      <c r="AQ5" s="132"/>
      <c r="AR5" s="135"/>
      <c r="AS5" s="136"/>
      <c r="AT5" s="113"/>
      <c r="AU5" s="126">
        <f>AU4/AW4</f>
        <v>1</v>
      </c>
      <c r="AV5" s="127">
        <f>AV4/AW4</f>
        <v>0</v>
      </c>
      <c r="AW5" s="127">
        <f>AW4/AW4</f>
        <v>1</v>
      </c>
      <c r="AX5" s="128">
        <f>AX4/AZ4</f>
        <v>1</v>
      </c>
      <c r="AY5" s="127">
        <f>AY4/AZ4</f>
        <v>0</v>
      </c>
      <c r="AZ5" s="129">
        <f>AZ4/AZ10</f>
        <v>0.9726902963393376</v>
      </c>
      <c r="BA5" s="130">
        <f>BA4/BB4</f>
        <v>0.11881485937734998</v>
      </c>
      <c r="BB5" s="131">
        <f>BB4/BB4</f>
        <v>1</v>
      </c>
      <c r="BC5" s="132">
        <f>BC4/BE4</f>
        <v>0.3561187916026626</v>
      </c>
      <c r="BD5" s="133">
        <f>BD4/BE4</f>
        <v>0.6438812083973374</v>
      </c>
      <c r="BE5" s="134">
        <f>BE4/BE4</f>
        <v>1</v>
      </c>
      <c r="BF5" s="132"/>
      <c r="BG5" s="135"/>
      <c r="BH5" s="136"/>
      <c r="BI5" s="114"/>
      <c r="BJ5" s="126">
        <f>BJ4/BL4</f>
        <v>1</v>
      </c>
      <c r="BK5" s="127">
        <f>BK4/BL4</f>
        <v>0</v>
      </c>
      <c r="BL5" s="127">
        <f>BL4/BL4</f>
        <v>1</v>
      </c>
      <c r="BM5" s="128">
        <f>BM4/BO4</f>
        <v>1</v>
      </c>
      <c r="BN5" s="127">
        <f>BN4/BO4</f>
        <v>0</v>
      </c>
      <c r="BO5" s="129">
        <f>BO4/BO10</f>
        <v>0.9706232970027248</v>
      </c>
      <c r="BP5" s="130">
        <f>BP4/BQ4</f>
        <v>0.1162195689254148</v>
      </c>
      <c r="BQ5" s="131">
        <f>BQ4/BQ4</f>
        <v>1</v>
      </c>
      <c r="BR5" s="132">
        <f>BR4/BT4</f>
        <v>0.35687340994824107</v>
      </c>
      <c r="BS5" s="133">
        <f>BS4/BT4</f>
        <v>0.6431265900517589</v>
      </c>
      <c r="BT5" s="134">
        <f>BT4/BT4</f>
        <v>1</v>
      </c>
      <c r="BU5" s="132"/>
      <c r="BV5" s="135"/>
      <c r="BW5" s="136"/>
      <c r="BX5" s="115"/>
      <c r="BY5" s="126">
        <f>BY4/CA4</f>
        <v>1</v>
      </c>
      <c r="BZ5" s="127">
        <f>BZ4/CA4</f>
        <v>0</v>
      </c>
      <c r="CA5" s="127">
        <f>CA4/CA4</f>
        <v>1</v>
      </c>
      <c r="CB5" s="128">
        <f>CB4/CD4</f>
        <v>1</v>
      </c>
      <c r="CC5" s="127">
        <f>CC4/CD4</f>
        <v>0</v>
      </c>
      <c r="CD5" s="129">
        <f>CD4/CD10</f>
        <v>0.9701329628894622</v>
      </c>
      <c r="CE5" s="130">
        <f>CE4/CF4</f>
        <v>0.14797385620915032</v>
      </c>
      <c r="CF5" s="131">
        <f>CF4/CF4</f>
        <v>1</v>
      </c>
      <c r="CG5" s="132">
        <f>CG4/CI4</f>
        <v>0.3922471105656132</v>
      </c>
      <c r="CH5" s="133">
        <f>CH4/CI4</f>
        <v>0.6077528894343869</v>
      </c>
      <c r="CI5" s="134">
        <f>CI4/CI4</f>
        <v>1</v>
      </c>
      <c r="CJ5" s="132"/>
      <c r="CK5" s="135"/>
      <c r="CL5" s="136"/>
      <c r="CM5" s="116"/>
      <c r="CN5" s="126">
        <f>CN4/CP4</f>
        <v>1</v>
      </c>
      <c r="CO5" s="127">
        <f>CO4/CP4</f>
        <v>0</v>
      </c>
      <c r="CP5" s="127">
        <f>CP4/CP4</f>
        <v>1</v>
      </c>
      <c r="CQ5" s="128">
        <f>CQ4/CS4</f>
        <v>1</v>
      </c>
      <c r="CR5" s="127">
        <f>CR4/CS4</f>
        <v>0</v>
      </c>
      <c r="CS5" s="129">
        <f>CS4/CS10</f>
        <v>0.9701592250306202</v>
      </c>
      <c r="CT5" s="130">
        <f>CT4/CU4</f>
        <v>0.0909754825247783</v>
      </c>
      <c r="CU5" s="131">
        <f>CU4/CU4</f>
        <v>1</v>
      </c>
      <c r="CV5" s="132">
        <f>CV4/CX4</f>
        <v>0.4168483874670033</v>
      </c>
      <c r="CW5" s="133">
        <f>CW4/CX4</f>
        <v>0.5831516125329966</v>
      </c>
      <c r="CX5" s="134">
        <f>CX4/CX4</f>
        <v>1</v>
      </c>
      <c r="CY5" s="132" t="e">
        <f>CY4/DA4</f>
        <v>#DIV/0!</v>
      </c>
      <c r="CZ5" s="135" t="e">
        <f>CZ4/DA4</f>
        <v>#DIV/0!</v>
      </c>
      <c r="DA5" s="136" t="e">
        <f>DA4/DA4</f>
        <v>#DIV/0!</v>
      </c>
      <c r="DB5" s="112"/>
      <c r="DC5" s="126">
        <f>DC4/DE4</f>
        <v>1</v>
      </c>
      <c r="DD5" s="127">
        <f>DD4/DE4</f>
        <v>0</v>
      </c>
      <c r="DE5" s="127">
        <f>DE4/DE4</f>
        <v>1</v>
      </c>
      <c r="DF5" s="128">
        <f>DF4/DH4</f>
        <v>1</v>
      </c>
      <c r="DG5" s="127">
        <f>DG4/DH4</f>
        <v>0</v>
      </c>
      <c r="DH5" s="129">
        <f>DH4/DH10</f>
        <v>0.9718042736123403</v>
      </c>
      <c r="DI5" s="130">
        <f>DI4/DJ4</f>
        <v>0.15519894482303803</v>
      </c>
      <c r="DJ5" s="131">
        <f>DJ4/DJ4</f>
        <v>1</v>
      </c>
      <c r="DK5" s="132">
        <f>DK4/DM4</f>
        <v>0.373536299765808</v>
      </c>
      <c r="DL5" s="133">
        <f>DL4/DM4</f>
        <v>0.6264637002341921</v>
      </c>
      <c r="DM5" s="134">
        <f>DM4/DM4</f>
        <v>1</v>
      </c>
      <c r="DN5" s="132" t="e">
        <f>DN4/DP4</f>
        <v>#DIV/0!</v>
      </c>
      <c r="DO5" s="135" t="e">
        <f>DO4/DP4</f>
        <v>#DIV/0!</v>
      </c>
      <c r="DP5" s="136" t="e">
        <f>DP4/DP4</f>
        <v>#DIV/0!</v>
      </c>
      <c r="DQ5" s="118"/>
      <c r="DR5" s="126">
        <f>DR4/DT4</f>
        <v>1</v>
      </c>
      <c r="DS5" s="127">
        <f>DS4/DT4</f>
        <v>0</v>
      </c>
      <c r="DT5" s="127">
        <f>DT4/DT4</f>
        <v>1</v>
      </c>
      <c r="DU5" s="128">
        <f>DU4/DW4</f>
        <v>1</v>
      </c>
      <c r="DV5" s="127">
        <f>DV4/DW4</f>
        <v>0</v>
      </c>
      <c r="DW5" s="129">
        <f>DW4/DW10</f>
        <v>0.9648112036872895</v>
      </c>
      <c r="DX5" s="130">
        <f>DX4/DY4</f>
        <v>0.12401416384999195</v>
      </c>
      <c r="DY5" s="131">
        <f>DY4/DY4</f>
        <v>1</v>
      </c>
      <c r="DZ5" s="132">
        <f>DZ4/EB4</f>
        <v>0.35434083601286176</v>
      </c>
      <c r="EA5" s="133">
        <f>EA4/EB4</f>
        <v>0.6456591639871383</v>
      </c>
      <c r="EB5" s="134">
        <f>EB4/EB4</f>
        <v>1</v>
      </c>
      <c r="EC5" s="132" t="e">
        <f>EC4/EE4</f>
        <v>#DIV/0!</v>
      </c>
      <c r="ED5" s="135" t="e">
        <f>ED4/EE4</f>
        <v>#DIV/0!</v>
      </c>
      <c r="EE5" s="136" t="e">
        <f>EE4/EE4</f>
        <v>#DIV/0!</v>
      </c>
      <c r="EF5" s="119"/>
      <c r="EG5" s="126">
        <f>EG4/EI4</f>
        <v>1</v>
      </c>
      <c r="EH5" s="127">
        <f>EH4/EI4</f>
        <v>0</v>
      </c>
      <c r="EI5" s="127">
        <f>EI4/EI4</f>
        <v>1</v>
      </c>
      <c r="EJ5" s="128">
        <f>EJ4/EL4</f>
        <v>1</v>
      </c>
      <c r="EK5" s="127">
        <f>EK4/EL4</f>
        <v>0</v>
      </c>
      <c r="EL5" s="129">
        <f>EL4/EL10</f>
        <v>0.9659698996655518</v>
      </c>
      <c r="EM5" s="130">
        <f>EM4/EN4</f>
        <v>0.11123932610200785</v>
      </c>
      <c r="EN5" s="131">
        <f>EN4/EN4</f>
        <v>1</v>
      </c>
      <c r="EO5" s="132">
        <f>EO4/EQ4</f>
        <v>0.3325543148965637</v>
      </c>
      <c r="EP5" s="133">
        <f>EP4/EQ4</f>
        <v>0.6674456851034364</v>
      </c>
      <c r="EQ5" s="134">
        <f>EQ4/EQ4</f>
        <v>1</v>
      </c>
      <c r="ER5" s="132" t="e">
        <f>ER4/ET4</f>
        <v>#DIV/0!</v>
      </c>
      <c r="ES5" s="135" t="e">
        <f>ES4/ET4</f>
        <v>#DIV/0!</v>
      </c>
      <c r="ET5" s="136" t="e">
        <f>ET4/ET4</f>
        <v>#DIV/0!</v>
      </c>
      <c r="EU5" s="120"/>
      <c r="EV5" s="126">
        <f>EV4/EX4</f>
        <v>1</v>
      </c>
      <c r="EW5" s="127">
        <f>EW4/EX4</f>
        <v>0</v>
      </c>
      <c r="EX5" s="127">
        <f>EX4/EX4</f>
        <v>1</v>
      </c>
      <c r="EY5" s="128">
        <f>EY4/FA4</f>
        <v>1</v>
      </c>
      <c r="EZ5" s="127">
        <f>EZ4/FA4</f>
        <v>0</v>
      </c>
      <c r="FA5" s="129">
        <f>FA4/FA10</f>
        <v>0.9665770609318997</v>
      </c>
      <c r="FB5" s="130">
        <f>FB4/FC4</f>
        <v>0.13336546959106613</v>
      </c>
      <c r="FC5" s="131">
        <f>FC4/FC4</f>
        <v>1</v>
      </c>
      <c r="FD5" s="132">
        <f>FD4/FF4</f>
        <v>0.36089737647167885</v>
      </c>
      <c r="FE5" s="133">
        <f>FE4/FF4</f>
        <v>0.6391026235283211</v>
      </c>
      <c r="FF5" s="134">
        <f>FF4/FF4</f>
        <v>1</v>
      </c>
      <c r="FG5" s="132" t="e">
        <f>FG4/FI4</f>
        <v>#DIV/0!</v>
      </c>
      <c r="FH5" s="135" t="e">
        <f>FH4/FI4</f>
        <v>#DIV/0!</v>
      </c>
      <c r="FI5" s="136" t="e">
        <f>FI4/FI4</f>
        <v>#DIV/0!</v>
      </c>
      <c r="FJ5" s="121"/>
      <c r="FK5" s="126">
        <f>FK4/FM4</f>
        <v>1</v>
      </c>
      <c r="FL5" s="127">
        <f>FL4/FM4</f>
        <v>0</v>
      </c>
      <c r="FM5" s="127">
        <f>FM4/FM4</f>
        <v>1</v>
      </c>
      <c r="FN5" s="128">
        <f>FN4/FP4</f>
        <v>1</v>
      </c>
      <c r="FO5" s="127">
        <f>FO4/FP4</f>
        <v>0</v>
      </c>
      <c r="FP5" s="129">
        <f>FP4/FP10</f>
        <v>0.9686511360368133</v>
      </c>
      <c r="FQ5" s="130">
        <f>FQ4/FR4</f>
        <v>0.16246684350132626</v>
      </c>
      <c r="FR5" s="131">
        <f>FR4/FR4</f>
        <v>1</v>
      </c>
      <c r="FS5" s="132">
        <f>FS4/FU4</f>
        <v>0.35570071258907365</v>
      </c>
      <c r="FT5" s="133">
        <f>FT4/FU4</f>
        <v>0.6442992874109263</v>
      </c>
      <c r="FU5" s="134">
        <f>FU4/FU4</f>
        <v>1</v>
      </c>
      <c r="FV5" s="132" t="e">
        <f>FV4/FX4</f>
        <v>#DIV/0!</v>
      </c>
      <c r="FW5" s="135" t="e">
        <f>FW4/FX4</f>
        <v>#DIV/0!</v>
      </c>
      <c r="FX5" s="136" t="e">
        <f>FX4/FX4</f>
        <v>#DIV/0!</v>
      </c>
      <c r="FY5" s="139"/>
      <c r="FZ5" s="126">
        <f>FZ4/GB4</f>
        <v>1</v>
      </c>
      <c r="GA5" s="127">
        <f>GA4/GB4</f>
        <v>0</v>
      </c>
      <c r="GB5" s="127">
        <f>GB4/GB16</f>
        <v>0.8713228351253388</v>
      </c>
      <c r="GC5" s="140">
        <f>GC4/GE4</f>
        <v>1</v>
      </c>
      <c r="GD5" s="127">
        <f>GD4/GE4</f>
        <v>0</v>
      </c>
      <c r="GE5" s="129">
        <f>GE4/GE10</f>
        <v>0.968503288858291</v>
      </c>
      <c r="GF5" s="137">
        <f>GF4/GG4</f>
        <v>0.1197682168750085</v>
      </c>
      <c r="GG5" s="141">
        <f>GG4/GG4</f>
        <v>1</v>
      </c>
      <c r="GH5" s="132">
        <f>GH4/GJ4</f>
        <v>0.35845747311163306</v>
      </c>
      <c r="GI5" s="133">
        <f>GI4/GJ4</f>
        <v>0.6415425268883669</v>
      </c>
      <c r="GJ5" s="134">
        <f>GJ4/GJ4</f>
        <v>1</v>
      </c>
      <c r="GK5" s="132" t="e">
        <f>GK4/GM4</f>
        <v>#DIV/0!</v>
      </c>
      <c r="GL5" s="133" t="e">
        <f>GL4/GM4</f>
        <v>#DIV/0!</v>
      </c>
      <c r="GM5" s="134" t="e">
        <f>GM4/GM4</f>
        <v>#DIV/0!</v>
      </c>
    </row>
    <row r="6" spans="1:195" ht="12.75" customHeight="1">
      <c r="A6" s="142" t="s">
        <v>33</v>
      </c>
      <c r="B6" s="143"/>
      <c r="C6" s="144"/>
      <c r="D6" s="144"/>
      <c r="E6" s="145">
        <f>G6-F6</f>
        <v>291</v>
      </c>
      <c r="F6" s="146"/>
      <c r="G6" s="147">
        <v>291</v>
      </c>
      <c r="H6" s="148">
        <v>6</v>
      </c>
      <c r="I6" s="149">
        <f>G6+H6</f>
        <v>297</v>
      </c>
      <c r="J6" s="150">
        <v>18</v>
      </c>
      <c r="K6" s="151">
        <f>L6-J6</f>
        <v>273</v>
      </c>
      <c r="L6" s="152">
        <f>E6</f>
        <v>291</v>
      </c>
      <c r="M6" s="153">
        <v>0</v>
      </c>
      <c r="N6" s="154">
        <f>O6-M6</f>
        <v>0</v>
      </c>
      <c r="O6" s="155">
        <f>F6</f>
        <v>0</v>
      </c>
      <c r="P6" s="156" t="s">
        <v>34</v>
      </c>
      <c r="Q6" s="143"/>
      <c r="R6" s="144"/>
      <c r="S6" s="144">
        <f>SUM(Q6:R6)</f>
        <v>0</v>
      </c>
      <c r="T6" s="145">
        <f>V6-U6</f>
        <v>336</v>
      </c>
      <c r="U6" s="146">
        <v>0</v>
      </c>
      <c r="V6" s="147">
        <v>336</v>
      </c>
      <c r="W6" s="148">
        <v>52</v>
      </c>
      <c r="X6" s="149">
        <f>V6+W6</f>
        <v>388</v>
      </c>
      <c r="Y6" s="150">
        <v>64</v>
      </c>
      <c r="Z6" s="151">
        <f>AA6-Y6</f>
        <v>272</v>
      </c>
      <c r="AA6" s="152">
        <f>T6</f>
        <v>336</v>
      </c>
      <c r="AB6" s="153">
        <v>0</v>
      </c>
      <c r="AC6" s="154">
        <f>AD6-AB6</f>
        <v>0</v>
      </c>
      <c r="AD6" s="155">
        <f>U6</f>
        <v>0</v>
      </c>
      <c r="AE6" s="112" t="s">
        <v>33</v>
      </c>
      <c r="AF6" s="143"/>
      <c r="AG6" s="144"/>
      <c r="AH6" s="144">
        <f>SUM(AF6:AG6)</f>
        <v>0</v>
      </c>
      <c r="AI6" s="145">
        <f>AK6-AJ6</f>
        <v>324</v>
      </c>
      <c r="AJ6" s="146"/>
      <c r="AK6" s="147">
        <v>324</v>
      </c>
      <c r="AL6" s="148">
        <v>77</v>
      </c>
      <c r="AM6" s="149">
        <f>AK6+AL6</f>
        <v>401</v>
      </c>
      <c r="AN6" s="150">
        <v>23</v>
      </c>
      <c r="AO6" s="151">
        <f>AP6-AN6</f>
        <v>301</v>
      </c>
      <c r="AP6" s="152">
        <f>AI6</f>
        <v>324</v>
      </c>
      <c r="AQ6" s="153"/>
      <c r="AR6" s="154">
        <f>AS6-AQ6</f>
        <v>0</v>
      </c>
      <c r="AS6" s="155">
        <f>AJ6</f>
        <v>0</v>
      </c>
      <c r="AT6" s="113" t="s">
        <v>33</v>
      </c>
      <c r="AU6" s="143"/>
      <c r="AV6" s="144"/>
      <c r="AW6" s="144"/>
      <c r="AX6" s="145">
        <f>AZ6-AY6</f>
        <v>246</v>
      </c>
      <c r="AY6" s="146"/>
      <c r="AZ6" s="147">
        <v>246</v>
      </c>
      <c r="BA6" s="148">
        <v>49</v>
      </c>
      <c r="BB6" s="149">
        <f>AZ6+BA6</f>
        <v>295</v>
      </c>
      <c r="BC6" s="150">
        <v>20</v>
      </c>
      <c r="BD6" s="151">
        <f>BE6-BC6</f>
        <v>226</v>
      </c>
      <c r="BE6" s="152">
        <f>AX6</f>
        <v>246</v>
      </c>
      <c r="BF6" s="153"/>
      <c r="BG6" s="154">
        <f>BH6-BF6</f>
        <v>0</v>
      </c>
      <c r="BH6" s="155">
        <f>AY6</f>
        <v>0</v>
      </c>
      <c r="BI6" s="114" t="s">
        <v>33</v>
      </c>
      <c r="BJ6" s="143"/>
      <c r="BK6" s="144"/>
      <c r="BL6" s="144"/>
      <c r="BM6" s="145">
        <f>BO6-BN6</f>
        <v>270</v>
      </c>
      <c r="BN6" s="146"/>
      <c r="BO6" s="147">
        <v>270</v>
      </c>
      <c r="BP6" s="148">
        <v>50</v>
      </c>
      <c r="BQ6" s="149">
        <f>BO6+BP6</f>
        <v>320</v>
      </c>
      <c r="BR6" s="150">
        <v>16</v>
      </c>
      <c r="BS6" s="151">
        <f>BT6-BR6</f>
        <v>254</v>
      </c>
      <c r="BT6" s="152">
        <f>BM6</f>
        <v>270</v>
      </c>
      <c r="BU6" s="153"/>
      <c r="BV6" s="154">
        <f>BW6-BU6</f>
        <v>0</v>
      </c>
      <c r="BW6" s="155">
        <f>BN6</f>
        <v>0</v>
      </c>
      <c r="BX6" s="115" t="s">
        <v>33</v>
      </c>
      <c r="BY6" s="143"/>
      <c r="BZ6" s="144"/>
      <c r="CA6" s="144">
        <f>SUM(BY6:BZ6)</f>
        <v>0</v>
      </c>
      <c r="CB6" s="145">
        <f>CD6-CC6</f>
        <v>214</v>
      </c>
      <c r="CC6" s="146"/>
      <c r="CD6" s="147">
        <v>214</v>
      </c>
      <c r="CE6" s="148">
        <v>65</v>
      </c>
      <c r="CF6" s="149">
        <f>CD6+CE6</f>
        <v>279</v>
      </c>
      <c r="CG6" s="150">
        <v>11</v>
      </c>
      <c r="CH6" s="151">
        <f>CI6-CG6</f>
        <v>203</v>
      </c>
      <c r="CI6" s="152">
        <f>CB6</f>
        <v>214</v>
      </c>
      <c r="CJ6" s="153"/>
      <c r="CK6" s="154">
        <f>CL6-CJ6</f>
        <v>0</v>
      </c>
      <c r="CL6" s="155">
        <f>CC6</f>
        <v>0</v>
      </c>
      <c r="CM6" s="116" t="s">
        <v>33</v>
      </c>
      <c r="CN6" s="143"/>
      <c r="CO6" s="144"/>
      <c r="CP6" s="144">
        <f>SUM(CN6:CO6)</f>
        <v>0</v>
      </c>
      <c r="CQ6" s="145">
        <f>CS6-CR6</f>
        <v>202</v>
      </c>
      <c r="CR6" s="146"/>
      <c r="CS6" s="147">
        <v>202</v>
      </c>
      <c r="CT6" s="148">
        <v>18</v>
      </c>
      <c r="CU6" s="149">
        <f>CS6+CT6</f>
        <v>220</v>
      </c>
      <c r="CV6" s="150">
        <v>15</v>
      </c>
      <c r="CW6" s="151">
        <f>CX6-CV6</f>
        <v>187</v>
      </c>
      <c r="CX6" s="152">
        <f>CQ6</f>
        <v>202</v>
      </c>
      <c r="CY6" s="153"/>
      <c r="CZ6" s="154">
        <f>DA6-CY6</f>
        <v>0</v>
      </c>
      <c r="DA6" s="155">
        <f>CR6</f>
        <v>0</v>
      </c>
      <c r="DB6" s="112" t="s">
        <v>33</v>
      </c>
      <c r="DC6" s="143"/>
      <c r="DD6" s="144"/>
      <c r="DE6" s="144">
        <f>SUM(DC6:DD6)</f>
        <v>0</v>
      </c>
      <c r="DF6" s="145">
        <f>DH6-DG6</f>
        <v>173</v>
      </c>
      <c r="DG6" s="146"/>
      <c r="DH6" s="147">
        <v>173</v>
      </c>
      <c r="DI6" s="148">
        <v>82</v>
      </c>
      <c r="DJ6" s="149">
        <f>DH6+DI6</f>
        <v>255</v>
      </c>
      <c r="DK6" s="150">
        <v>18</v>
      </c>
      <c r="DL6" s="151">
        <f>DM6-DK6</f>
        <v>155</v>
      </c>
      <c r="DM6" s="152">
        <f>DF6</f>
        <v>173</v>
      </c>
      <c r="DN6" s="153">
        <v>0</v>
      </c>
      <c r="DO6" s="154">
        <f>DP6-DN6</f>
        <v>0</v>
      </c>
      <c r="DP6" s="155">
        <f>DG6</f>
        <v>0</v>
      </c>
      <c r="DQ6" s="118" t="s">
        <v>33</v>
      </c>
      <c r="DR6" s="143"/>
      <c r="DS6" s="144"/>
      <c r="DT6" s="144">
        <f>SUM(DR6:DS6)</f>
        <v>0</v>
      </c>
      <c r="DU6" s="145">
        <f>DW6-DV6</f>
        <v>318</v>
      </c>
      <c r="DV6" s="146"/>
      <c r="DW6" s="147">
        <v>318</v>
      </c>
      <c r="DX6" s="148">
        <v>60</v>
      </c>
      <c r="DY6" s="149">
        <f>DW6+DX6</f>
        <v>378</v>
      </c>
      <c r="DZ6" s="150">
        <v>8</v>
      </c>
      <c r="EA6" s="151">
        <f>EB6-DZ6</f>
        <v>310</v>
      </c>
      <c r="EB6" s="152">
        <f>DU6</f>
        <v>318</v>
      </c>
      <c r="EC6" s="153"/>
      <c r="ED6" s="154">
        <f>EE6-EC6</f>
        <v>0</v>
      </c>
      <c r="EE6" s="155">
        <f>DV6</f>
        <v>0</v>
      </c>
      <c r="EF6" s="119" t="s">
        <v>33</v>
      </c>
      <c r="EG6" s="143"/>
      <c r="EH6" s="144"/>
      <c r="EI6" s="144">
        <f>SUM(EG6:EH6)</f>
        <v>0</v>
      </c>
      <c r="EJ6" s="145">
        <f>EL6-EK6</f>
        <v>280</v>
      </c>
      <c r="EK6" s="146">
        <v>0</v>
      </c>
      <c r="EL6" s="147">
        <v>280</v>
      </c>
      <c r="EM6" s="148">
        <v>36</v>
      </c>
      <c r="EN6" s="149">
        <f>EL6+EM6</f>
        <v>316</v>
      </c>
      <c r="EO6" s="150">
        <v>15</v>
      </c>
      <c r="EP6" s="151">
        <f>EQ6-EO6</f>
        <v>265</v>
      </c>
      <c r="EQ6" s="152">
        <f>EJ6</f>
        <v>280</v>
      </c>
      <c r="ER6" s="153">
        <v>0</v>
      </c>
      <c r="ES6" s="154">
        <f>ET6-ER6</f>
        <v>0</v>
      </c>
      <c r="ET6" s="155">
        <f>EK6</f>
        <v>0</v>
      </c>
      <c r="EU6" s="120" t="s">
        <v>33</v>
      </c>
      <c r="EV6" s="143"/>
      <c r="EW6" s="144"/>
      <c r="EX6" s="144">
        <f>SUM(EV6:EW6)</f>
        <v>0</v>
      </c>
      <c r="EY6" s="145">
        <f>FA6-EZ6</f>
        <v>284</v>
      </c>
      <c r="EZ6" s="146">
        <v>0</v>
      </c>
      <c r="FA6" s="147">
        <v>284</v>
      </c>
      <c r="FB6" s="148">
        <v>47</v>
      </c>
      <c r="FC6" s="149">
        <f>FA6+FB6</f>
        <v>331</v>
      </c>
      <c r="FD6" s="150">
        <v>11</v>
      </c>
      <c r="FE6" s="151">
        <f>FF6-FD6</f>
        <v>273</v>
      </c>
      <c r="FF6" s="152">
        <f>EY6</f>
        <v>284</v>
      </c>
      <c r="FG6" s="153"/>
      <c r="FH6" s="154">
        <f>FI6-FG6</f>
        <v>0</v>
      </c>
      <c r="FI6" s="155">
        <f>EZ6</f>
        <v>0</v>
      </c>
      <c r="FJ6" s="121" t="s">
        <v>33</v>
      </c>
      <c r="FK6" s="143"/>
      <c r="FL6" s="144"/>
      <c r="FM6" s="144">
        <f>SUM(FK6:FL6)</f>
        <v>0</v>
      </c>
      <c r="FN6" s="145">
        <f>FP6-FO6</f>
        <v>242</v>
      </c>
      <c r="FO6" s="146"/>
      <c r="FP6" s="147">
        <v>242</v>
      </c>
      <c r="FQ6" s="148">
        <v>82</v>
      </c>
      <c r="FR6" s="149">
        <f>FP6+FQ6</f>
        <v>324</v>
      </c>
      <c r="FS6" s="150">
        <v>13</v>
      </c>
      <c r="FT6" s="151">
        <f>FU6-FS6</f>
        <v>229</v>
      </c>
      <c r="FU6" s="152">
        <f>FN6</f>
        <v>242</v>
      </c>
      <c r="FV6" s="153"/>
      <c r="FW6" s="154">
        <f>FX6-FV6</f>
        <v>0</v>
      </c>
      <c r="FX6" s="155">
        <f>FO6</f>
        <v>0</v>
      </c>
      <c r="FY6" s="157" t="s">
        <v>33</v>
      </c>
      <c r="FZ6" s="158"/>
      <c r="GA6" s="159"/>
      <c r="GB6" s="159"/>
      <c r="GC6" s="158">
        <f>E6+T6+AI6+AX6+BM6+CB6+CQ6+DF6+DU6+EJ6+EY6+FN6</f>
        <v>3180</v>
      </c>
      <c r="GD6" s="159">
        <f>F6+U6+AJ6+AY6+BN6+CC6+CR6+DG6+DV6+EK6+EZ6+FO6</f>
        <v>0</v>
      </c>
      <c r="GE6" s="79">
        <f>SUM(GC6:GD6)</f>
        <v>3180</v>
      </c>
      <c r="GF6" s="159">
        <f>H6+W6+AL6+BA6+BP6+CE6+CT6+DI6+DX6+EM6+FB6+FQ6</f>
        <v>624</v>
      </c>
      <c r="GG6" s="101">
        <f>GE6+GF6</f>
        <v>3804</v>
      </c>
      <c r="GH6" s="158">
        <f>J6+Y6+AN6+BC6+BR6+CG6+CV6+DK6+DZ6+EO6+FD6+FS6</f>
        <v>232</v>
      </c>
      <c r="GI6" s="159">
        <f>K6+Z6+AO6+BD6+BS6+CH6+CW6+DL6+EA6+EP6+FE6+FT6</f>
        <v>2948</v>
      </c>
      <c r="GJ6" s="160">
        <f>L6+AA6+AP6+BE6+BT6+CI6+CX6+DM6+EB6+EQ6+FF6+FU6</f>
        <v>3180</v>
      </c>
      <c r="GK6" s="159">
        <f>M6+AB6+AQ6+BF6+BU6+CJ6+CY6+DN6+EC6+ER6+FG6+FV6</f>
        <v>0</v>
      </c>
      <c r="GL6" s="159">
        <f>N6+AC6+AR6+BG6+BV6+CK6+CZ6+DO6+ED6+ES6+FH6+FW6</f>
        <v>0</v>
      </c>
      <c r="GM6" s="160">
        <f>O6+AD6+AS6+BH6+BW6+CL6+DA6+DP6+EE6+ET6+FI6+FX6</f>
        <v>0</v>
      </c>
    </row>
    <row r="7" spans="1:195" ht="12.75">
      <c r="A7" s="142"/>
      <c r="B7" s="161"/>
      <c r="C7" s="162"/>
      <c r="D7" s="162"/>
      <c r="E7" s="163">
        <f>E6/G6</f>
        <v>1</v>
      </c>
      <c r="F7" s="164">
        <f>F6/G6</f>
        <v>0</v>
      </c>
      <c r="G7" s="165">
        <f>G6/G10</f>
        <v>0.02219848958730643</v>
      </c>
      <c r="H7" s="166">
        <f>H6/I6</f>
        <v>0.020202020202020204</v>
      </c>
      <c r="I7" s="167">
        <f>I6/I6</f>
        <v>1</v>
      </c>
      <c r="J7" s="164">
        <f>J6/L6</f>
        <v>0.061855670103092786</v>
      </c>
      <c r="K7" s="164">
        <f>K6/L6</f>
        <v>0.9381443298969072</v>
      </c>
      <c r="L7" s="168">
        <f>L6/L6</f>
        <v>1</v>
      </c>
      <c r="M7" s="163" t="e">
        <f>M6/O6</f>
        <v>#DIV/0!</v>
      </c>
      <c r="N7" s="164" t="e">
        <f>N6/O6</f>
        <v>#DIV/0!</v>
      </c>
      <c r="O7" s="168" t="e">
        <f>O6/O6</f>
        <v>#DIV/0!</v>
      </c>
      <c r="P7" s="156"/>
      <c r="Q7" s="161"/>
      <c r="R7" s="162"/>
      <c r="S7" s="162"/>
      <c r="T7" s="163">
        <f>T6/V6</f>
        <v>1</v>
      </c>
      <c r="U7" s="164">
        <f>U6/V6</f>
        <v>0</v>
      </c>
      <c r="V7" s="165">
        <f>V6/V10</f>
        <v>0.02681778274403384</v>
      </c>
      <c r="W7" s="166">
        <f>W6/X6</f>
        <v>0.13402061855670103</v>
      </c>
      <c r="X7" s="167">
        <f>X6/X6</f>
        <v>1</v>
      </c>
      <c r="Y7" s="164">
        <f>Y6/AA6</f>
        <v>0.19047619047619047</v>
      </c>
      <c r="Z7" s="164">
        <f>Z6/AA6</f>
        <v>0.8095238095238095</v>
      </c>
      <c r="AA7" s="169">
        <f>AA6/AA6</f>
        <v>1</v>
      </c>
      <c r="AB7" s="163"/>
      <c r="AC7" s="164"/>
      <c r="AD7" s="168"/>
      <c r="AE7" s="112"/>
      <c r="AF7" s="161"/>
      <c r="AG7" s="162"/>
      <c r="AH7" s="162"/>
      <c r="AI7" s="163">
        <f>AI6/AK6</f>
        <v>1</v>
      </c>
      <c r="AJ7" s="164">
        <f>AJ6/AK6</f>
        <v>0</v>
      </c>
      <c r="AK7" s="165">
        <f>AK6/AK10</f>
        <v>0.026122712247037008</v>
      </c>
      <c r="AL7" s="166">
        <f>AL6/AM6</f>
        <v>0.19201995012468828</v>
      </c>
      <c r="AM7" s="167">
        <f>AM6/AM6</f>
        <v>1</v>
      </c>
      <c r="AN7" s="164">
        <f>AN6/AP6</f>
        <v>0.07098765432098765</v>
      </c>
      <c r="AO7" s="164">
        <f>AO6/AP6</f>
        <v>0.9290123456790124</v>
      </c>
      <c r="AP7" s="168">
        <f>AP6/AP6</f>
        <v>1</v>
      </c>
      <c r="AQ7" s="164"/>
      <c r="AR7" s="164"/>
      <c r="AS7" s="168"/>
      <c r="AT7" s="113"/>
      <c r="AU7" s="161"/>
      <c r="AV7" s="162"/>
      <c r="AW7" s="162"/>
      <c r="AX7" s="163">
        <f>AX6/AZ6</f>
        <v>1</v>
      </c>
      <c r="AY7" s="164">
        <f>AY6/AZ6</f>
        <v>0</v>
      </c>
      <c r="AZ7" s="165">
        <f>AZ6/AZ10</f>
        <v>0.02042002158213663</v>
      </c>
      <c r="BA7" s="166">
        <f>BA6/BB6</f>
        <v>0.16610169491525423</v>
      </c>
      <c r="BB7" s="167">
        <f>BB6/BB6</f>
        <v>1</v>
      </c>
      <c r="BC7" s="164">
        <f>BC6/BE6</f>
        <v>0.08130081300813008</v>
      </c>
      <c r="BD7" s="164">
        <f>BD6/BE6</f>
        <v>0.9186991869918699</v>
      </c>
      <c r="BE7" s="168">
        <f>BE6/BE6</f>
        <v>1</v>
      </c>
      <c r="BF7" s="164"/>
      <c r="BG7" s="164"/>
      <c r="BH7" s="168"/>
      <c r="BI7" s="114"/>
      <c r="BJ7" s="161"/>
      <c r="BK7" s="162"/>
      <c r="BL7" s="162"/>
      <c r="BM7" s="163">
        <f>BM6/BO6</f>
        <v>1</v>
      </c>
      <c r="BN7" s="164">
        <f>BN6/BO6</f>
        <v>0</v>
      </c>
      <c r="BO7" s="165">
        <f>BO6/BO10</f>
        <v>0.022990463215258855</v>
      </c>
      <c r="BP7" s="166">
        <f>BP6/BQ6</f>
        <v>0.15625</v>
      </c>
      <c r="BQ7" s="167">
        <f>BQ6/BQ6</f>
        <v>1</v>
      </c>
      <c r="BR7" s="164">
        <f>BR6/BT6</f>
        <v>0.05925925925925926</v>
      </c>
      <c r="BS7" s="164">
        <f>BS6/BT6</f>
        <v>0.9407407407407408</v>
      </c>
      <c r="BT7" s="168">
        <f>BT6/BT6</f>
        <v>1</v>
      </c>
      <c r="BU7" s="164"/>
      <c r="BV7" s="164"/>
      <c r="BW7" s="168"/>
      <c r="BX7" s="115"/>
      <c r="BY7" s="161"/>
      <c r="BZ7" s="162"/>
      <c r="CA7" s="162"/>
      <c r="CB7" s="163">
        <f>CB6/CD6</f>
        <v>1</v>
      </c>
      <c r="CC7" s="164">
        <f>CC6/CD6</f>
        <v>0</v>
      </c>
      <c r="CD7" s="165">
        <f>CD6/CD10</f>
        <v>0.021234371899186345</v>
      </c>
      <c r="CE7" s="166">
        <f>CE6/CF6</f>
        <v>0.23297491039426524</v>
      </c>
      <c r="CF7" s="167">
        <f>CF6/CF6</f>
        <v>1</v>
      </c>
      <c r="CG7" s="164">
        <f>CG6/CI6</f>
        <v>0.0514018691588785</v>
      </c>
      <c r="CH7" s="164">
        <f>CH6/CI6</f>
        <v>0.9485981308411215</v>
      </c>
      <c r="CI7" s="168">
        <f>CI6/CI6</f>
        <v>1</v>
      </c>
      <c r="CJ7" s="164"/>
      <c r="CK7" s="164"/>
      <c r="CL7" s="168"/>
      <c r="CM7" s="116"/>
      <c r="CN7" s="161"/>
      <c r="CO7" s="162"/>
      <c r="CP7" s="162"/>
      <c r="CQ7" s="163">
        <f>CQ6/CS6</f>
        <v>1</v>
      </c>
      <c r="CR7" s="164">
        <f>CR6/CS6</f>
        <v>0</v>
      </c>
      <c r="CS7" s="165">
        <f>CS6/CS10</f>
        <v>0.02249192740229373</v>
      </c>
      <c r="CT7" s="166">
        <f>CT6/CU6</f>
        <v>0.08181818181818182</v>
      </c>
      <c r="CU7" s="167">
        <f>CU6/CU6</f>
        <v>1</v>
      </c>
      <c r="CV7" s="164">
        <f>CV6/CX6</f>
        <v>0.07425742574257425</v>
      </c>
      <c r="CW7" s="164">
        <f>CW6/CX6</f>
        <v>0.9257425742574258</v>
      </c>
      <c r="CX7" s="168">
        <f>CX6/CX6</f>
        <v>1</v>
      </c>
      <c r="CY7" s="164" t="e">
        <f>CY6/DA6</f>
        <v>#DIV/0!</v>
      </c>
      <c r="CZ7" s="164" t="e">
        <f>CZ6/DA6</f>
        <v>#DIV/0!</v>
      </c>
      <c r="DA7" s="168" t="e">
        <f>DA6/DA6</f>
        <v>#DIV/0!</v>
      </c>
      <c r="DB7" s="112"/>
      <c r="DC7" s="170"/>
      <c r="DD7" s="171"/>
      <c r="DE7" s="171"/>
      <c r="DF7" s="163">
        <f>DF6/DH6</f>
        <v>1</v>
      </c>
      <c r="DG7" s="164">
        <f>DG6/DH6</f>
        <v>0</v>
      </c>
      <c r="DH7" s="165">
        <f>DH6/DH10</f>
        <v>0.021873814641547605</v>
      </c>
      <c r="DI7" s="166">
        <f>DI6/DJ6</f>
        <v>0.3215686274509804</v>
      </c>
      <c r="DJ7" s="167">
        <f>DJ6/DJ6</f>
        <v>1</v>
      </c>
      <c r="DK7" s="164">
        <f>DK6/DM6</f>
        <v>0.10404624277456648</v>
      </c>
      <c r="DL7" s="164">
        <f>DL6/DM6</f>
        <v>0.8959537572254336</v>
      </c>
      <c r="DM7" s="168">
        <f>DM6/DM6</f>
        <v>1</v>
      </c>
      <c r="DN7" s="164" t="e">
        <f>DN6/DP6</f>
        <v>#DIV/0!</v>
      </c>
      <c r="DO7" s="164" t="e">
        <f>DO6/DP6</f>
        <v>#DIV/0!</v>
      </c>
      <c r="DP7" s="168" t="e">
        <f>DP6/DP6</f>
        <v>#DIV/0!</v>
      </c>
      <c r="DQ7" s="118"/>
      <c r="DR7" s="161"/>
      <c r="DS7" s="162"/>
      <c r="DT7" s="162"/>
      <c r="DU7" s="163">
        <f>DU6/DW6</f>
        <v>1</v>
      </c>
      <c r="DV7" s="164">
        <f>DV6/DW6</f>
        <v>0</v>
      </c>
      <c r="DW7" s="165">
        <f>DW6/DW10</f>
        <v>0.028186491756780712</v>
      </c>
      <c r="DX7" s="166">
        <f>DX6/DY6</f>
        <v>0.15873015873015872</v>
      </c>
      <c r="DY7" s="167">
        <f>DY6/DY6</f>
        <v>1</v>
      </c>
      <c r="DZ7" s="164">
        <f>DZ6/EB6</f>
        <v>0.025157232704402517</v>
      </c>
      <c r="EA7" s="164">
        <f>EA6/EB6</f>
        <v>0.9748427672955975</v>
      </c>
      <c r="EB7" s="168">
        <f>EB6/EB6</f>
        <v>1</v>
      </c>
      <c r="EC7" s="164" t="e">
        <f>EC6/EE6</f>
        <v>#DIV/0!</v>
      </c>
      <c r="ED7" s="164" t="e">
        <f>ED6/EE6</f>
        <v>#DIV/0!</v>
      </c>
      <c r="EE7" s="168" t="e">
        <f>EE6/EE6</f>
        <v>#DIV/0!</v>
      </c>
      <c r="EF7" s="119"/>
      <c r="EG7" s="161"/>
      <c r="EH7" s="162"/>
      <c r="EI7" s="162"/>
      <c r="EJ7" s="163">
        <f>EJ6/EL6</f>
        <v>1</v>
      </c>
      <c r="EK7" s="164">
        <f>EK6/EL6</f>
        <v>0</v>
      </c>
      <c r="EL7" s="165">
        <f>EL6/EL10</f>
        <v>0.023411371237458192</v>
      </c>
      <c r="EM7" s="166">
        <f>EM6/EN6</f>
        <v>0.11392405063291139</v>
      </c>
      <c r="EN7" s="167">
        <f>EN6/EN6</f>
        <v>1</v>
      </c>
      <c r="EO7" s="164">
        <f>EO6/EQ6</f>
        <v>0.05357142857142857</v>
      </c>
      <c r="EP7" s="164">
        <f>EP6/EQ6</f>
        <v>0.9464285714285714</v>
      </c>
      <c r="EQ7" s="168">
        <f>EQ6/EQ6</f>
        <v>1</v>
      </c>
      <c r="ER7" s="164" t="e">
        <f>ER6/ET6</f>
        <v>#DIV/0!</v>
      </c>
      <c r="ES7" s="164" t="e">
        <f>ES6/ET6</f>
        <v>#DIV/0!</v>
      </c>
      <c r="ET7" s="168" t="e">
        <f>ET6/ET6</f>
        <v>#DIV/0!</v>
      </c>
      <c r="EU7" s="120"/>
      <c r="EV7" s="161"/>
      <c r="EW7" s="162"/>
      <c r="EX7" s="162"/>
      <c r="EY7" s="163">
        <f>EY6/FA6</f>
        <v>1</v>
      </c>
      <c r="EZ7" s="164">
        <f>EZ6/FA6</f>
        <v>0</v>
      </c>
      <c r="FA7" s="165">
        <f>FA6/FA10</f>
        <v>0.025448028673835124</v>
      </c>
      <c r="FB7" s="166">
        <f>FB6/FC6</f>
        <v>0.1419939577039275</v>
      </c>
      <c r="FC7" s="167">
        <f>FC6/FC6</f>
        <v>1</v>
      </c>
      <c r="FD7" s="164">
        <f>FD6/FF6</f>
        <v>0.03873239436619718</v>
      </c>
      <c r="FE7" s="164">
        <f>FE6/FF6</f>
        <v>0.9612676056338029</v>
      </c>
      <c r="FF7" s="168">
        <f>FF6/FF6</f>
        <v>1</v>
      </c>
      <c r="FG7" s="164" t="e">
        <f>FG6/FI6</f>
        <v>#DIV/0!</v>
      </c>
      <c r="FH7" s="164" t="e">
        <f>FH6/FI6</f>
        <v>#DIV/0!</v>
      </c>
      <c r="FI7" s="168" t="e">
        <f>FI6/FI6</f>
        <v>#DIV/0!</v>
      </c>
      <c r="FJ7" s="121"/>
      <c r="FK7" s="161"/>
      <c r="FL7" s="162"/>
      <c r="FM7" s="162"/>
      <c r="FN7" s="163">
        <f>FN6/FP6</f>
        <v>1</v>
      </c>
      <c r="FO7" s="164">
        <f>FO6/FP6</f>
        <v>0</v>
      </c>
      <c r="FP7" s="165">
        <f>FP6/FP10</f>
        <v>0.02320007669446841</v>
      </c>
      <c r="FQ7" s="166">
        <f>FQ6/FR6</f>
        <v>0.25308641975308643</v>
      </c>
      <c r="FR7" s="167">
        <f>FR6/FR6</f>
        <v>1</v>
      </c>
      <c r="FS7" s="164">
        <f>FS6/FU6</f>
        <v>0.05371900826446281</v>
      </c>
      <c r="FT7" s="164">
        <f>FT6/FU6</f>
        <v>0.9462809917355371</v>
      </c>
      <c r="FU7" s="168">
        <f>FU6/FU6</f>
        <v>1</v>
      </c>
      <c r="FV7" s="164" t="e">
        <f>FV6/FX6</f>
        <v>#DIV/0!</v>
      </c>
      <c r="FW7" s="164" t="e">
        <f>FW6/FX6</f>
        <v>#DIV/0!</v>
      </c>
      <c r="FX7" s="168" t="e">
        <f>FX6/FX6</f>
        <v>#DIV/0!</v>
      </c>
      <c r="FY7" s="157"/>
      <c r="FZ7" s="170"/>
      <c r="GA7" s="171"/>
      <c r="GB7" s="171"/>
      <c r="GC7" s="163">
        <f>GC6/GE6</f>
        <v>1</v>
      </c>
      <c r="GD7" s="164">
        <f>GD6/GE6</f>
        <v>0</v>
      </c>
      <c r="GE7" s="165">
        <f>GE6/GE10</f>
        <v>0.02379651732730688</v>
      </c>
      <c r="GF7" s="166">
        <f>GF6/GG6</f>
        <v>0.1640378548895899</v>
      </c>
      <c r="GG7" s="167">
        <f>GG6/GG6</f>
        <v>1</v>
      </c>
      <c r="GH7" s="164">
        <f>GH6/GJ6</f>
        <v>0.0729559748427673</v>
      </c>
      <c r="GI7" s="164">
        <f>GI6/GJ6</f>
        <v>0.9270440251572327</v>
      </c>
      <c r="GJ7" s="168">
        <f>GJ6/GJ6</f>
        <v>1</v>
      </c>
      <c r="GK7" s="172" t="e">
        <f>GK6/GM6</f>
        <v>#DIV/0!</v>
      </c>
      <c r="GL7" s="164" t="e">
        <f>GL6/GM6</f>
        <v>#DIV/0!</v>
      </c>
      <c r="GM7" s="168" t="e">
        <f>GM6/GM6</f>
        <v>#DIV/0!</v>
      </c>
    </row>
    <row r="8" spans="1:195" ht="12.75">
      <c r="A8" s="173" t="s">
        <v>35</v>
      </c>
      <c r="B8" s="174"/>
      <c r="C8" s="175"/>
      <c r="D8" s="175"/>
      <c r="E8" s="176">
        <f>G8-F8</f>
        <v>93</v>
      </c>
      <c r="F8" s="177"/>
      <c r="G8" s="178">
        <v>93</v>
      </c>
      <c r="H8" s="179">
        <v>4</v>
      </c>
      <c r="I8" s="180">
        <f>G8+H8</f>
        <v>97</v>
      </c>
      <c r="J8" s="181">
        <v>67</v>
      </c>
      <c r="K8" s="182">
        <f>L8-J8</f>
        <v>26</v>
      </c>
      <c r="L8" s="183">
        <f>E8</f>
        <v>93</v>
      </c>
      <c r="M8" s="181"/>
      <c r="N8" s="184">
        <f>O8-M8</f>
        <v>0</v>
      </c>
      <c r="O8" s="185">
        <f>F8</f>
        <v>0</v>
      </c>
      <c r="P8" s="186" t="s">
        <v>35</v>
      </c>
      <c r="Q8" s="174"/>
      <c r="R8" s="175"/>
      <c r="S8" s="175"/>
      <c r="T8" s="176">
        <f>V8-U8</f>
        <v>92</v>
      </c>
      <c r="U8" s="177">
        <v>0</v>
      </c>
      <c r="V8" s="178">
        <v>92</v>
      </c>
      <c r="W8" s="179">
        <v>18</v>
      </c>
      <c r="X8" s="180">
        <f>V8+W8</f>
        <v>110</v>
      </c>
      <c r="Y8" s="181">
        <v>66</v>
      </c>
      <c r="Z8" s="182">
        <f>AA8-Y8</f>
        <v>26</v>
      </c>
      <c r="AA8" s="183">
        <f>T8</f>
        <v>92</v>
      </c>
      <c r="AB8" s="181">
        <v>0</v>
      </c>
      <c r="AC8" s="184">
        <f>AD8-AB8</f>
        <v>0</v>
      </c>
      <c r="AD8" s="185">
        <f>U8</f>
        <v>0</v>
      </c>
      <c r="AE8" s="187" t="s">
        <v>35</v>
      </c>
      <c r="AF8" s="174"/>
      <c r="AG8" s="175"/>
      <c r="AH8" s="175"/>
      <c r="AI8" s="176">
        <f>AK8-AJ8</f>
        <v>103</v>
      </c>
      <c r="AJ8" s="177"/>
      <c r="AK8" s="178">
        <v>103</v>
      </c>
      <c r="AL8" s="179">
        <v>26</v>
      </c>
      <c r="AM8" s="180">
        <f>AK8+AL8</f>
        <v>129</v>
      </c>
      <c r="AN8" s="181">
        <v>77</v>
      </c>
      <c r="AO8" s="182">
        <f>AP8-AN8</f>
        <v>26</v>
      </c>
      <c r="AP8" s="183">
        <f>AI8</f>
        <v>103</v>
      </c>
      <c r="AQ8" s="181"/>
      <c r="AR8" s="184">
        <f>AS8-AQ8</f>
        <v>0</v>
      </c>
      <c r="AS8" s="185">
        <f>AJ8</f>
        <v>0</v>
      </c>
      <c r="AT8" s="188" t="s">
        <v>35</v>
      </c>
      <c r="AU8" s="174"/>
      <c r="AV8" s="175"/>
      <c r="AW8" s="175"/>
      <c r="AX8" s="176">
        <f>AZ8-AY8</f>
        <v>83</v>
      </c>
      <c r="AY8" s="177">
        <v>0</v>
      </c>
      <c r="AZ8" s="178">
        <v>83</v>
      </c>
      <c r="BA8" s="179">
        <v>22</v>
      </c>
      <c r="BB8" s="180">
        <f>AZ8+BA8</f>
        <v>105</v>
      </c>
      <c r="BC8" s="181">
        <v>62</v>
      </c>
      <c r="BD8" s="182">
        <f>BE8-BC8</f>
        <v>21</v>
      </c>
      <c r="BE8" s="183">
        <f>AX8</f>
        <v>83</v>
      </c>
      <c r="BF8" s="181"/>
      <c r="BG8" s="184">
        <f>BH8-BF8</f>
        <v>0</v>
      </c>
      <c r="BH8" s="185">
        <f>AY8</f>
        <v>0</v>
      </c>
      <c r="BI8" s="189" t="s">
        <v>35</v>
      </c>
      <c r="BJ8" s="174"/>
      <c r="BK8" s="175"/>
      <c r="BL8" s="175"/>
      <c r="BM8" s="176">
        <f>BO8-BN8</f>
        <v>75</v>
      </c>
      <c r="BN8" s="177"/>
      <c r="BO8" s="178">
        <v>75</v>
      </c>
      <c r="BP8" s="179">
        <v>22</v>
      </c>
      <c r="BQ8" s="180">
        <f>BO8+BP8</f>
        <v>97</v>
      </c>
      <c r="BR8" s="181">
        <v>51</v>
      </c>
      <c r="BS8" s="182">
        <f>BT8-BR8</f>
        <v>24</v>
      </c>
      <c r="BT8" s="183">
        <f>BM8</f>
        <v>75</v>
      </c>
      <c r="BU8" s="181"/>
      <c r="BV8" s="184">
        <f>BW8-BU8</f>
        <v>0</v>
      </c>
      <c r="BW8" s="185">
        <f>BN8</f>
        <v>0</v>
      </c>
      <c r="BX8" s="190" t="s">
        <v>35</v>
      </c>
      <c r="BY8" s="174"/>
      <c r="BZ8" s="175"/>
      <c r="CA8" s="175"/>
      <c r="CB8" s="176">
        <f>CD8-CC8</f>
        <v>87</v>
      </c>
      <c r="CC8" s="177"/>
      <c r="CD8" s="178">
        <v>87</v>
      </c>
      <c r="CE8" s="179">
        <v>20</v>
      </c>
      <c r="CF8" s="180">
        <f>CD8+CE8</f>
        <v>107</v>
      </c>
      <c r="CG8" s="181">
        <v>60</v>
      </c>
      <c r="CH8" s="182">
        <f>CI8-CG8</f>
        <v>27</v>
      </c>
      <c r="CI8" s="183">
        <f>CB8</f>
        <v>87</v>
      </c>
      <c r="CJ8" s="181"/>
      <c r="CK8" s="184">
        <f>CL8-CJ8</f>
        <v>0</v>
      </c>
      <c r="CL8" s="185">
        <f>CC8</f>
        <v>0</v>
      </c>
      <c r="CM8" s="191" t="s">
        <v>35</v>
      </c>
      <c r="CN8" s="174"/>
      <c r="CO8" s="175"/>
      <c r="CP8" s="175"/>
      <c r="CQ8" s="176">
        <f>CS8-CR8</f>
        <v>66</v>
      </c>
      <c r="CR8" s="177"/>
      <c r="CS8" s="178">
        <v>66</v>
      </c>
      <c r="CT8" s="179">
        <v>16</v>
      </c>
      <c r="CU8" s="180">
        <f>CS8+CT8</f>
        <v>82</v>
      </c>
      <c r="CV8" s="181">
        <v>51</v>
      </c>
      <c r="CW8" s="182">
        <f>CX8-CV8</f>
        <v>15</v>
      </c>
      <c r="CX8" s="183">
        <f>CQ8</f>
        <v>66</v>
      </c>
      <c r="CY8" s="181"/>
      <c r="CZ8" s="184">
        <f>DA8-CY8</f>
        <v>0</v>
      </c>
      <c r="DA8" s="185">
        <f>CR8</f>
        <v>0</v>
      </c>
      <c r="DB8" s="187" t="s">
        <v>35</v>
      </c>
      <c r="DC8" s="192"/>
      <c r="DD8" s="193"/>
      <c r="DE8" s="194"/>
      <c r="DF8" s="177">
        <f>DH8-DG8</f>
        <v>50</v>
      </c>
      <c r="DG8" s="177">
        <v>0</v>
      </c>
      <c r="DH8" s="178">
        <v>50</v>
      </c>
      <c r="DI8" s="179">
        <v>18</v>
      </c>
      <c r="DJ8" s="180">
        <f>DH8+DI8</f>
        <v>68</v>
      </c>
      <c r="DK8" s="181">
        <v>31</v>
      </c>
      <c r="DL8" s="182">
        <f>DM8-DK8</f>
        <v>19</v>
      </c>
      <c r="DM8" s="183">
        <f>DF8</f>
        <v>50</v>
      </c>
      <c r="DN8" s="181">
        <v>0</v>
      </c>
      <c r="DO8" s="184">
        <f>DP8-DN8</f>
        <v>0</v>
      </c>
      <c r="DP8" s="185">
        <f>DG8</f>
        <v>0</v>
      </c>
      <c r="DQ8" s="195" t="s">
        <v>35</v>
      </c>
      <c r="DR8" s="103"/>
      <c r="DS8" s="104">
        <v>0</v>
      </c>
      <c r="DT8" s="104">
        <f>SUM(DR8:DS8)</f>
        <v>0</v>
      </c>
      <c r="DU8" s="176">
        <f>DW8-DV8</f>
        <v>79</v>
      </c>
      <c r="DV8" s="177"/>
      <c r="DW8" s="178">
        <v>79</v>
      </c>
      <c r="DX8" s="179">
        <v>9</v>
      </c>
      <c r="DY8" s="180">
        <f>DW8+DX8</f>
        <v>88</v>
      </c>
      <c r="DZ8" s="181">
        <v>64</v>
      </c>
      <c r="EA8" s="182">
        <f>EB8-DZ8</f>
        <v>15</v>
      </c>
      <c r="EB8" s="183">
        <f>DU8</f>
        <v>79</v>
      </c>
      <c r="EC8" s="181"/>
      <c r="ED8" s="184">
        <f>EE8-EC8</f>
        <v>0</v>
      </c>
      <c r="EE8" s="185">
        <f>DV8</f>
        <v>0</v>
      </c>
      <c r="EF8" s="196" t="s">
        <v>35</v>
      </c>
      <c r="EG8" s="174"/>
      <c r="EH8" s="175"/>
      <c r="EI8" s="175"/>
      <c r="EJ8" s="176">
        <f>EL8-EK8</f>
        <v>127</v>
      </c>
      <c r="EK8" s="177">
        <v>0</v>
      </c>
      <c r="EL8" s="178">
        <v>127</v>
      </c>
      <c r="EM8" s="179">
        <v>9</v>
      </c>
      <c r="EN8" s="180">
        <f>EL8+EM8</f>
        <v>136</v>
      </c>
      <c r="EO8" s="181">
        <v>94</v>
      </c>
      <c r="EP8" s="182">
        <f>EQ8-EO8</f>
        <v>33</v>
      </c>
      <c r="EQ8" s="183">
        <f>EJ8</f>
        <v>127</v>
      </c>
      <c r="ER8" s="181">
        <v>0</v>
      </c>
      <c r="ES8" s="184">
        <f>ET8-ER8</f>
        <v>0</v>
      </c>
      <c r="ET8" s="185">
        <f>EK8</f>
        <v>0</v>
      </c>
      <c r="EU8" s="197" t="s">
        <v>35</v>
      </c>
      <c r="EV8" s="103"/>
      <c r="EW8" s="104"/>
      <c r="EX8" s="104"/>
      <c r="EY8" s="176">
        <f>FA8-EZ8</f>
        <v>89</v>
      </c>
      <c r="EZ8" s="177">
        <v>0</v>
      </c>
      <c r="FA8" s="178">
        <v>89</v>
      </c>
      <c r="FB8" s="179">
        <v>31</v>
      </c>
      <c r="FC8" s="180">
        <f>FA8+FB8</f>
        <v>120</v>
      </c>
      <c r="FD8" s="181">
        <v>74</v>
      </c>
      <c r="FE8" s="182">
        <f>FF8-FD8</f>
        <v>15</v>
      </c>
      <c r="FF8" s="183">
        <f>EY8</f>
        <v>89</v>
      </c>
      <c r="FG8" s="181"/>
      <c r="FH8" s="184">
        <f>FI8-FG8</f>
        <v>0</v>
      </c>
      <c r="FI8" s="185">
        <f>EZ8</f>
        <v>0</v>
      </c>
      <c r="FJ8" s="198" t="s">
        <v>35</v>
      </c>
      <c r="FK8" s="174"/>
      <c r="FL8" s="175"/>
      <c r="FM8" s="175"/>
      <c r="FN8" s="176">
        <f>FP8-FO8</f>
        <v>85</v>
      </c>
      <c r="FO8" s="177"/>
      <c r="FP8" s="178">
        <v>85</v>
      </c>
      <c r="FQ8" s="179">
        <v>15</v>
      </c>
      <c r="FR8" s="180">
        <f>FP8+FQ8</f>
        <v>100</v>
      </c>
      <c r="FS8" s="181">
        <v>60</v>
      </c>
      <c r="FT8" s="182">
        <f>FU8-FS8</f>
        <v>25</v>
      </c>
      <c r="FU8" s="183">
        <f>FN8</f>
        <v>85</v>
      </c>
      <c r="FV8" s="181"/>
      <c r="FW8" s="184">
        <f>FX8-FV8</f>
        <v>0</v>
      </c>
      <c r="FX8" s="185">
        <f>FO8</f>
        <v>0</v>
      </c>
      <c r="FY8" s="199" t="s">
        <v>32</v>
      </c>
      <c r="FZ8" s="200"/>
      <c r="GA8" s="193"/>
      <c r="GB8" s="193"/>
      <c r="GC8" s="201">
        <f>E8+T8+AI8+AX8+BM8+CB8+CQ8+DF8+DU8+EJ8+EY8+FN8</f>
        <v>1029</v>
      </c>
      <c r="GD8" s="202">
        <f>F8+U8+AJ8+AY8+BN8+CC8+CR8+DG8+DV8+EK8+EZ8+FO8</f>
        <v>0</v>
      </c>
      <c r="GE8" s="203">
        <f>SUM(GC8:GD8)</f>
        <v>1029</v>
      </c>
      <c r="GF8" s="202">
        <f>H8+W8+AL8+BA8+BP8+CE8+CT8+DI8+DX8+EM8+FB8+FQ8</f>
        <v>210</v>
      </c>
      <c r="GG8" s="201">
        <f>GE8+GF8</f>
        <v>1239</v>
      </c>
      <c r="GH8" s="201">
        <f>J8+Y8+AN8+BC8+BR8+CG8+CV8+DK8+DZ8+EO8+FD8+FS8</f>
        <v>757</v>
      </c>
      <c r="GI8" s="202">
        <f>K8+Z8+AO8+BD8+BS8+CH8+CW8+DL8+EA8+EP8+FE8+FT8</f>
        <v>272</v>
      </c>
      <c r="GJ8" s="203">
        <f>L8+AA8+AP8+BE8+BT8+CI8+CX8+DM8+EB8+EQ8+FF8+FU8</f>
        <v>1029</v>
      </c>
      <c r="GK8" s="202">
        <f>M8+AB8+AQ8+BF8+BU8+CJ8+CY8+DN8+EC8+ER8+FG8+FV8</f>
        <v>0</v>
      </c>
      <c r="GL8" s="202">
        <f>N8+AC8+AR8+BG8+BV8+CK8+CZ8+DO8+ED8+ES8+FH8+FW8</f>
        <v>0</v>
      </c>
      <c r="GM8" s="203">
        <f>O8+AD8+AS8+BH8+BW8+CL8+DA8+DP8+EE8+ET8+FI8+FX8</f>
        <v>0</v>
      </c>
    </row>
    <row r="9" spans="1:195" ht="12.75" customHeight="1">
      <c r="A9" s="173" t="s">
        <v>36</v>
      </c>
      <c r="B9" s="174"/>
      <c r="C9" s="175"/>
      <c r="D9" s="175"/>
      <c r="E9" s="204">
        <f>E8/G8</f>
        <v>1</v>
      </c>
      <c r="F9" s="205">
        <f>F8/G8</f>
        <v>0</v>
      </c>
      <c r="G9" s="206">
        <f>G8/G10</f>
        <v>0.007094362651613395</v>
      </c>
      <c r="H9" s="207">
        <f>H8/I8</f>
        <v>0.041237113402061855</v>
      </c>
      <c r="I9" s="208">
        <f>I8/I8</f>
        <v>1</v>
      </c>
      <c r="J9" s="205">
        <f>J8/L8</f>
        <v>0.7204301075268817</v>
      </c>
      <c r="K9" s="205">
        <f>K8/L8</f>
        <v>0.27956989247311825</v>
      </c>
      <c r="L9" s="209">
        <f>L8/L8</f>
        <v>1</v>
      </c>
      <c r="M9" s="204" t="e">
        <f>M8/O8</f>
        <v>#DIV/0!</v>
      </c>
      <c r="N9" s="205" t="e">
        <f>N8/O8</f>
        <v>#DIV/0!</v>
      </c>
      <c r="O9" s="209" t="e">
        <f>O8/O8</f>
        <v>#DIV/0!</v>
      </c>
      <c r="P9" s="186" t="s">
        <v>37</v>
      </c>
      <c r="Q9" s="174"/>
      <c r="R9" s="175"/>
      <c r="S9" s="175"/>
      <c r="T9" s="210">
        <f>T8/V8</f>
        <v>1</v>
      </c>
      <c r="U9" s="211">
        <f>U8/V8</f>
        <v>0</v>
      </c>
      <c r="V9" s="212">
        <f>V8/V10</f>
        <v>0.0073429643227711705</v>
      </c>
      <c r="W9" s="213">
        <f>W8/X8</f>
        <v>0.16363636363636364</v>
      </c>
      <c r="X9" s="214">
        <f>X8/X8</f>
        <v>1</v>
      </c>
      <c r="Y9" s="211">
        <f>Y8/AA8</f>
        <v>0.717391304347826</v>
      </c>
      <c r="Z9" s="211">
        <f>Z8/AA8</f>
        <v>0.2826086956521739</v>
      </c>
      <c r="AA9" s="215">
        <f>AA8/AA8</f>
        <v>1</v>
      </c>
      <c r="AB9" s="210"/>
      <c r="AC9" s="211"/>
      <c r="AD9" s="216"/>
      <c r="AE9" s="187" t="s">
        <v>38</v>
      </c>
      <c r="AF9" s="174"/>
      <c r="AG9" s="175"/>
      <c r="AH9" s="175"/>
      <c r="AI9" s="210">
        <f>AI8/AK8</f>
        <v>1</v>
      </c>
      <c r="AJ9" s="211">
        <f>AJ8/AK8</f>
        <v>0</v>
      </c>
      <c r="AK9" s="212">
        <f>AK8/AK10</f>
        <v>0.008304442473595098</v>
      </c>
      <c r="AL9" s="213">
        <f>AL8/AM8</f>
        <v>0.20155038759689922</v>
      </c>
      <c r="AM9" s="214">
        <f>AM8/AM8</f>
        <v>1</v>
      </c>
      <c r="AN9" s="211">
        <f>AN8/AP8</f>
        <v>0.7475728155339806</v>
      </c>
      <c r="AO9" s="211">
        <f>AO8/AP8</f>
        <v>0.2524271844660194</v>
      </c>
      <c r="AP9" s="216">
        <f>AP8/AP8</f>
        <v>1</v>
      </c>
      <c r="AQ9" s="211"/>
      <c r="AR9" s="211"/>
      <c r="AS9" s="216"/>
      <c r="AT9" s="188" t="s">
        <v>39</v>
      </c>
      <c r="AU9" s="174"/>
      <c r="AV9" s="175"/>
      <c r="AW9" s="175"/>
      <c r="AX9" s="210">
        <f>AX8/AZ8</f>
        <v>1</v>
      </c>
      <c r="AY9" s="211">
        <f>AY8/AZ8</f>
        <v>0</v>
      </c>
      <c r="AZ9" s="212">
        <f>AZ8/AZ10</f>
        <v>0.006889682078525774</v>
      </c>
      <c r="BA9" s="213">
        <f>BA8/BB8</f>
        <v>0.20952380952380953</v>
      </c>
      <c r="BB9" s="214">
        <f>BB8/BB8</f>
        <v>1</v>
      </c>
      <c r="BC9" s="211">
        <f>BC8/BE8</f>
        <v>0.7469879518072289</v>
      </c>
      <c r="BD9" s="211">
        <f>BD8/BE8</f>
        <v>0.25301204819277107</v>
      </c>
      <c r="BE9" s="216">
        <f>BE8/BE8</f>
        <v>1</v>
      </c>
      <c r="BF9" s="211"/>
      <c r="BG9" s="211"/>
      <c r="BH9" s="216"/>
      <c r="BI9" s="189" t="s">
        <v>40</v>
      </c>
      <c r="BJ9" s="174"/>
      <c r="BK9" s="175"/>
      <c r="BL9" s="175"/>
      <c r="BM9" s="210">
        <f>BM8/BO8</f>
        <v>1</v>
      </c>
      <c r="BN9" s="211">
        <f>BN8/BO8</f>
        <v>0</v>
      </c>
      <c r="BO9" s="212">
        <f>BO8/BO10</f>
        <v>0.0063862397820163485</v>
      </c>
      <c r="BP9" s="213">
        <f>BP8/BQ8</f>
        <v>0.2268041237113402</v>
      </c>
      <c r="BQ9" s="214">
        <f>BQ8/BQ8</f>
        <v>1</v>
      </c>
      <c r="BR9" s="211">
        <f>BR8/BT8</f>
        <v>0.68</v>
      </c>
      <c r="BS9" s="211">
        <f>BS8/BT8</f>
        <v>0.32</v>
      </c>
      <c r="BT9" s="216">
        <f>BT8/BT8</f>
        <v>1</v>
      </c>
      <c r="BU9" s="211"/>
      <c r="BV9" s="211"/>
      <c r="BW9" s="216"/>
      <c r="BX9" s="190" t="s">
        <v>41</v>
      </c>
      <c r="BY9" s="174"/>
      <c r="BZ9" s="175"/>
      <c r="CA9" s="175"/>
      <c r="CB9" s="210">
        <f>CB8/CD8</f>
        <v>1</v>
      </c>
      <c r="CC9" s="211">
        <f>CC8/CD8</f>
        <v>0</v>
      </c>
      <c r="CD9" s="212">
        <f>CD8/CD10</f>
        <v>0.008632665211351458</v>
      </c>
      <c r="CE9" s="213">
        <f>CE8/CF8</f>
        <v>0.18691588785046728</v>
      </c>
      <c r="CF9" s="214">
        <f>CF8/CF8</f>
        <v>1</v>
      </c>
      <c r="CG9" s="211">
        <f>CG8/CI8</f>
        <v>0.6896551724137931</v>
      </c>
      <c r="CH9" s="211">
        <f>CH8/CI8</f>
        <v>0.3103448275862069</v>
      </c>
      <c r="CI9" s="216">
        <f>CI8/CI8</f>
        <v>1</v>
      </c>
      <c r="CJ9" s="211"/>
      <c r="CK9" s="211"/>
      <c r="CL9" s="216"/>
      <c r="CM9" s="191" t="s">
        <v>41</v>
      </c>
      <c r="CN9" s="174"/>
      <c r="CO9" s="175"/>
      <c r="CP9" s="175"/>
      <c r="CQ9" s="210">
        <f>CQ8/CS8</f>
        <v>1</v>
      </c>
      <c r="CR9" s="211">
        <f>CR8/CS8</f>
        <v>0</v>
      </c>
      <c r="CS9" s="212">
        <f>CS8/CS10</f>
        <v>0.00734884756708607</v>
      </c>
      <c r="CT9" s="213">
        <f>CT8/CU8</f>
        <v>0.1951219512195122</v>
      </c>
      <c r="CU9" s="214">
        <f>CU8/CU8</f>
        <v>1</v>
      </c>
      <c r="CV9" s="211">
        <f>CV8/CX8</f>
        <v>0.7727272727272727</v>
      </c>
      <c r="CW9" s="211">
        <f>CW8/CX8</f>
        <v>0.22727272727272727</v>
      </c>
      <c r="CX9" s="216">
        <f>CX8/CX8</f>
        <v>1</v>
      </c>
      <c r="CY9" s="211" t="e">
        <f>CY8/DA8</f>
        <v>#DIV/0!</v>
      </c>
      <c r="CZ9" s="211" t="e">
        <f>CZ8/DA8</f>
        <v>#DIV/0!</v>
      </c>
      <c r="DA9" s="216" t="e">
        <f>DA8/DA8</f>
        <v>#DIV/0!</v>
      </c>
      <c r="DB9" s="187" t="s">
        <v>41</v>
      </c>
      <c r="DC9" s="217"/>
      <c r="DD9" s="218"/>
      <c r="DE9" s="219"/>
      <c r="DF9" s="211">
        <f>DF8/DH8</f>
        <v>1</v>
      </c>
      <c r="DG9" s="211">
        <f>DG8/DH8</f>
        <v>0</v>
      </c>
      <c r="DH9" s="212">
        <f>DH8/DH10</f>
        <v>0.006321911746112024</v>
      </c>
      <c r="DI9" s="213">
        <f>DI8/DJ8</f>
        <v>0.2647058823529412</v>
      </c>
      <c r="DJ9" s="214">
        <f>DJ8/DJ8</f>
        <v>1</v>
      </c>
      <c r="DK9" s="211">
        <f>DK8/DM8</f>
        <v>0.62</v>
      </c>
      <c r="DL9" s="211">
        <f>DL8/DM8</f>
        <v>0.38</v>
      </c>
      <c r="DM9" s="216">
        <f>DM8/DM8</f>
        <v>1</v>
      </c>
      <c r="DN9" s="211" t="e">
        <f>DN8/DP8</f>
        <v>#DIV/0!</v>
      </c>
      <c r="DO9" s="211" t="e">
        <f>DO8/DP8</f>
        <v>#DIV/0!</v>
      </c>
      <c r="DP9" s="216" t="e">
        <f>DP8/DP8</f>
        <v>#DIV/0!</v>
      </c>
      <c r="DQ9" s="195" t="s">
        <v>42</v>
      </c>
      <c r="DR9" s="126" t="e">
        <f>DR8/DT8</f>
        <v>#DIV/0!</v>
      </c>
      <c r="DS9" s="127" t="e">
        <f>DS8/DT8</f>
        <v>#DIV/0!</v>
      </c>
      <c r="DT9" s="127" t="e">
        <f>DT8/DT8</f>
        <v>#DIV/0!</v>
      </c>
      <c r="DU9" s="210">
        <f>DU8/DW8</f>
        <v>1</v>
      </c>
      <c r="DV9" s="211">
        <f>DV8/DW8</f>
        <v>0</v>
      </c>
      <c r="DW9" s="212">
        <f>DW8/DW10</f>
        <v>0.0070023045559298</v>
      </c>
      <c r="DX9" s="213">
        <f>DX8/DY8</f>
        <v>0.10227272727272728</v>
      </c>
      <c r="DY9" s="214">
        <f>DY8/DY8</f>
        <v>1</v>
      </c>
      <c r="DZ9" s="211">
        <f>DZ8/EB8</f>
        <v>0.810126582278481</v>
      </c>
      <c r="EA9" s="211">
        <f>EA8/EB8</f>
        <v>0.189873417721519</v>
      </c>
      <c r="EB9" s="216">
        <f>EB8/EB8</f>
        <v>1</v>
      </c>
      <c r="EC9" s="211" t="e">
        <f>EC8/EE8</f>
        <v>#DIV/0!</v>
      </c>
      <c r="ED9" s="211" t="e">
        <f>ED8/EE8</f>
        <v>#DIV/0!</v>
      </c>
      <c r="EE9" s="216" t="e">
        <f>EE8/EE8</f>
        <v>#DIV/0!</v>
      </c>
      <c r="EF9" s="220" t="s">
        <v>42</v>
      </c>
      <c r="EG9" s="174"/>
      <c r="EH9" s="175"/>
      <c r="EI9" s="175"/>
      <c r="EJ9" s="210">
        <f>EJ8/EL8</f>
        <v>1</v>
      </c>
      <c r="EK9" s="211">
        <f>EK8/EL8</f>
        <v>0</v>
      </c>
      <c r="EL9" s="212">
        <f>EL8/EL10</f>
        <v>0.010618729096989967</v>
      </c>
      <c r="EM9" s="213">
        <f>EM8/EN8</f>
        <v>0.0661764705882353</v>
      </c>
      <c r="EN9" s="214">
        <f>EN8/EN8</f>
        <v>1</v>
      </c>
      <c r="EO9" s="211">
        <f>EO8/EQ8</f>
        <v>0.7401574803149606</v>
      </c>
      <c r="EP9" s="211">
        <f>EP8/EQ8</f>
        <v>0.25984251968503935</v>
      </c>
      <c r="EQ9" s="216">
        <f>EQ8/EQ8</f>
        <v>1</v>
      </c>
      <c r="ER9" s="211" t="e">
        <f>ER8/ET8</f>
        <v>#DIV/0!</v>
      </c>
      <c r="ES9" s="211" t="e">
        <f>ES8/ET8</f>
        <v>#DIV/0!</v>
      </c>
      <c r="ET9" s="216" t="e">
        <f>ET8/ET8</f>
        <v>#DIV/0!</v>
      </c>
      <c r="EU9" s="197" t="s">
        <v>42</v>
      </c>
      <c r="EV9" s="126"/>
      <c r="EW9" s="127"/>
      <c r="EX9" s="127"/>
      <c r="EY9" s="210">
        <f>EY8/FA8</f>
        <v>1</v>
      </c>
      <c r="EZ9" s="211">
        <f>EZ8/FA8</f>
        <v>0</v>
      </c>
      <c r="FA9" s="212">
        <f>FA8/FA10</f>
        <v>0.007974910394265233</v>
      </c>
      <c r="FB9" s="213">
        <f>FB8/FC8</f>
        <v>0.25833333333333336</v>
      </c>
      <c r="FC9" s="214">
        <f>FC8/FC8</f>
        <v>1</v>
      </c>
      <c r="FD9" s="211">
        <f>FD8/FF8</f>
        <v>0.8314606741573034</v>
      </c>
      <c r="FE9" s="211">
        <f>FE8/FF8</f>
        <v>0.16853932584269662</v>
      </c>
      <c r="FF9" s="216">
        <f>FF8/FF8</f>
        <v>1</v>
      </c>
      <c r="FG9" s="211" t="e">
        <f>FG8/FI8</f>
        <v>#DIV/0!</v>
      </c>
      <c r="FH9" s="211" t="e">
        <f>FH8/FI8</f>
        <v>#DIV/0!</v>
      </c>
      <c r="FI9" s="216" t="e">
        <f>FI8/FI8</f>
        <v>#DIV/0!</v>
      </c>
      <c r="FJ9" s="198" t="s">
        <v>42</v>
      </c>
      <c r="FK9" s="174"/>
      <c r="FL9" s="175"/>
      <c r="FM9" s="175"/>
      <c r="FN9" s="210">
        <f>FN8/FP8</f>
        <v>1</v>
      </c>
      <c r="FO9" s="211">
        <f>FO8/FP8</f>
        <v>0</v>
      </c>
      <c r="FP9" s="212">
        <f>FP8/FP10</f>
        <v>0.008148787268718243</v>
      </c>
      <c r="FQ9" s="213">
        <f>FQ8/FR8</f>
        <v>0.15</v>
      </c>
      <c r="FR9" s="214">
        <f>FR8/FR8</f>
        <v>1</v>
      </c>
      <c r="FS9" s="211">
        <f>FS8/FU8</f>
        <v>0.7058823529411765</v>
      </c>
      <c r="FT9" s="211">
        <f>FT8/FU8</f>
        <v>0.29411764705882354</v>
      </c>
      <c r="FU9" s="216">
        <f>FU8/FU8</f>
        <v>1</v>
      </c>
      <c r="FV9" s="211" t="e">
        <f>FV8/FX8</f>
        <v>#DIV/0!</v>
      </c>
      <c r="FW9" s="211" t="e">
        <f>FW8/FX8</f>
        <v>#DIV/0!</v>
      </c>
      <c r="FX9" s="216" t="e">
        <f>FX8/FX8</f>
        <v>#DIV/0!</v>
      </c>
      <c r="FY9" s="199" t="s">
        <v>43</v>
      </c>
      <c r="FZ9" s="217"/>
      <c r="GA9" s="218"/>
      <c r="GB9" s="219"/>
      <c r="GC9" s="210">
        <f>GC8/GE8</f>
        <v>1</v>
      </c>
      <c r="GD9" s="205">
        <f>GD8/GE8</f>
        <v>0</v>
      </c>
      <c r="GE9" s="212">
        <f>GE8/GE10</f>
        <v>0.007700193814402131</v>
      </c>
      <c r="GF9" s="213">
        <f>GF8/GG8</f>
        <v>0.1694915254237288</v>
      </c>
      <c r="GG9" s="214">
        <f>GG8/GG8</f>
        <v>1</v>
      </c>
      <c r="GH9" s="211">
        <f>GH8/GJ8</f>
        <v>0.7356656948493683</v>
      </c>
      <c r="GI9" s="211">
        <f>GI8/GJ8</f>
        <v>0.26433430515063167</v>
      </c>
      <c r="GJ9" s="216">
        <f>GJ8/GJ8</f>
        <v>1</v>
      </c>
      <c r="GK9" s="211" t="e">
        <f>GK8/GM8</f>
        <v>#DIV/0!</v>
      </c>
      <c r="GL9" s="211" t="e">
        <f>GL8/GM8</f>
        <v>#DIV/0!</v>
      </c>
      <c r="GM9" s="216" t="e">
        <f>GM8/GM8</f>
        <v>#DIV/0!</v>
      </c>
    </row>
    <row r="10" spans="1:195" ht="13.5" customHeight="1">
      <c r="A10" s="221" t="s">
        <v>44</v>
      </c>
      <c r="B10" s="222">
        <f>B4+B6+B8</f>
        <v>31646</v>
      </c>
      <c r="C10" s="223">
        <f>C4+C6+C8</f>
        <v>0</v>
      </c>
      <c r="D10" s="222">
        <f>D4+D6+D8</f>
        <v>31646</v>
      </c>
      <c r="E10" s="224">
        <f>E4+E6+E8</f>
        <v>13109</v>
      </c>
      <c r="F10" s="223">
        <f>F4+F6+F8</f>
        <v>0</v>
      </c>
      <c r="G10" s="222">
        <f>G4+G6+G8</f>
        <v>13109</v>
      </c>
      <c r="H10" s="224">
        <f>H4+H6+H8</f>
        <v>522</v>
      </c>
      <c r="I10" s="224">
        <f>I4+I6+I8</f>
        <v>13631</v>
      </c>
      <c r="J10" s="224">
        <f>J4+J6+J8</f>
        <v>4499</v>
      </c>
      <c r="K10" s="223">
        <f>K4+K6+K8</f>
        <v>8610</v>
      </c>
      <c r="L10" s="222">
        <f>L4+L6+L8</f>
        <v>13109</v>
      </c>
      <c r="M10" s="224">
        <f>M4+M6+M8</f>
        <v>0</v>
      </c>
      <c r="N10" s="223">
        <f>N4+N6+N8</f>
        <v>0</v>
      </c>
      <c r="O10" s="222">
        <f>O4+O6+O8</f>
        <v>0</v>
      </c>
      <c r="P10" s="225" t="s">
        <v>44</v>
      </c>
      <c r="Q10" s="222">
        <f>Q4+Q6+Q8</f>
        <v>28215</v>
      </c>
      <c r="R10" s="224">
        <f>R4+R6+R8</f>
        <v>0</v>
      </c>
      <c r="S10" s="224">
        <f>S4+S6+S8</f>
        <v>28215</v>
      </c>
      <c r="T10" s="224">
        <f>T4+T6+T8</f>
        <v>12529</v>
      </c>
      <c r="U10" s="224">
        <f>U4+U6+U8</f>
        <v>0</v>
      </c>
      <c r="V10" s="224">
        <f>V4+V6+V8</f>
        <v>12529</v>
      </c>
      <c r="W10" s="224">
        <f>W4+W6+W8</f>
        <v>1587</v>
      </c>
      <c r="X10" s="224">
        <f>X4+X6+X8</f>
        <v>14116</v>
      </c>
      <c r="Y10" s="224">
        <f>Y4+Y6+Y8</f>
        <v>4189</v>
      </c>
      <c r="Z10" s="224">
        <f>Z4+Z6+Z8</f>
        <v>8340</v>
      </c>
      <c r="AA10" s="224">
        <f>AA4+AA6+AA8</f>
        <v>12529</v>
      </c>
      <c r="AB10" s="224">
        <f>AB4+AB6+AB8</f>
        <v>0</v>
      </c>
      <c r="AC10" s="224">
        <f>AC4+AC6+AC8</f>
        <v>0</v>
      </c>
      <c r="AD10" s="224">
        <f>AD4+AD6+AD8</f>
        <v>0</v>
      </c>
      <c r="AE10" s="226" t="s">
        <v>44</v>
      </c>
      <c r="AF10" s="222">
        <f>AF4+AF6+AF8</f>
        <v>29604</v>
      </c>
      <c r="AG10" s="224">
        <f>AG4+AG6+AG8</f>
        <v>0</v>
      </c>
      <c r="AH10" s="224">
        <f>AH4+AH6+AH8</f>
        <v>29604</v>
      </c>
      <c r="AI10" s="224">
        <f>AI4+AI6+AI8</f>
        <v>12403</v>
      </c>
      <c r="AJ10" s="224">
        <f>AJ4+AJ6+AJ8</f>
        <v>0</v>
      </c>
      <c r="AK10" s="224">
        <f>AK4+AK6+AK8</f>
        <v>12403</v>
      </c>
      <c r="AL10" s="224">
        <f>AL4+AL6+AL8</f>
        <v>2016</v>
      </c>
      <c r="AM10" s="224">
        <f>AM4+AM6+AM8</f>
        <v>14419</v>
      </c>
      <c r="AN10" s="224">
        <f>AN4+AN6+AN8</f>
        <v>4255</v>
      </c>
      <c r="AO10" s="224">
        <f>AO4+AO6+AO8</f>
        <v>8148</v>
      </c>
      <c r="AP10" s="224">
        <f>AP4+AP6+AP8</f>
        <v>12403</v>
      </c>
      <c r="AQ10" s="224">
        <f>AQ4+AQ6+AQ8</f>
        <v>0</v>
      </c>
      <c r="AR10" s="224">
        <f>AR4+AR6+AR8</f>
        <v>0</v>
      </c>
      <c r="AS10" s="224">
        <f>AS4+AS6+AS8</f>
        <v>0</v>
      </c>
      <c r="AT10" s="227" t="s">
        <v>44</v>
      </c>
      <c r="AU10" s="222">
        <f>AU4+AU6+AU8</f>
        <v>25690</v>
      </c>
      <c r="AV10" s="224">
        <f>AV4+AV6+AV8</f>
        <v>0</v>
      </c>
      <c r="AW10" s="224">
        <f>AW4+AW6+AW8</f>
        <v>25690</v>
      </c>
      <c r="AX10" s="224">
        <f>AX4+AX6+AX8</f>
        <v>12047</v>
      </c>
      <c r="AY10" s="224">
        <f>AY4+AY6+AY8</f>
        <v>0</v>
      </c>
      <c r="AZ10" s="224">
        <f>AZ4+AZ6+AZ8</f>
        <v>12047</v>
      </c>
      <c r="BA10" s="224">
        <f>BA4+BA6+BA8</f>
        <v>1651</v>
      </c>
      <c r="BB10" s="224">
        <f>BB4+BB6+BB8</f>
        <v>13698</v>
      </c>
      <c r="BC10" s="224">
        <f>BC4+BC6+BC8</f>
        <v>4255</v>
      </c>
      <c r="BD10" s="224">
        <f>BD4+BD6+BD8</f>
        <v>7792</v>
      </c>
      <c r="BE10" s="224">
        <f>BE4+BE6+BE8</f>
        <v>12047</v>
      </c>
      <c r="BF10" s="224">
        <f>BF4+BF6+BF8</f>
        <v>0</v>
      </c>
      <c r="BG10" s="224">
        <f>BG4+BG6+BG8</f>
        <v>0</v>
      </c>
      <c r="BH10" s="224">
        <f>BH4+BH6+BH8</f>
        <v>0</v>
      </c>
      <c r="BI10" s="228" t="s">
        <v>44</v>
      </c>
      <c r="BJ10" s="222">
        <f>BJ4+BJ6+BJ8</f>
        <v>28628</v>
      </c>
      <c r="BK10" s="224">
        <f>BK4+BK6+BK8</f>
        <v>0</v>
      </c>
      <c r="BL10" s="224">
        <f>BL4+BL6+BL8</f>
        <v>28628</v>
      </c>
      <c r="BM10" s="224">
        <f>BM4+BM6+BM8</f>
        <v>11744</v>
      </c>
      <c r="BN10" s="224">
        <f>BN4+BN6+BN8</f>
        <v>0</v>
      </c>
      <c r="BO10" s="224">
        <f>BO4+BO6+BO8</f>
        <v>11744</v>
      </c>
      <c r="BP10" s="224">
        <f>BP4+BP6+BP8</f>
        <v>1571</v>
      </c>
      <c r="BQ10" s="224">
        <f>BQ4+BQ6+BQ8</f>
        <v>13315</v>
      </c>
      <c r="BR10" s="224">
        <f>BR4+BR6+BR8</f>
        <v>4135</v>
      </c>
      <c r="BS10" s="224">
        <f>BS4+BS6+BS8</f>
        <v>7609</v>
      </c>
      <c r="BT10" s="224">
        <f>BT4+BT6+BT8</f>
        <v>11744</v>
      </c>
      <c r="BU10" s="224">
        <f>BU4+BU6+BU8</f>
        <v>0</v>
      </c>
      <c r="BV10" s="224">
        <f>BV4+BV6+BV8</f>
        <v>0</v>
      </c>
      <c r="BW10" s="224">
        <f>BW4+BW6+BW8</f>
        <v>0</v>
      </c>
      <c r="BX10" s="229" t="s">
        <v>44</v>
      </c>
      <c r="BY10" s="222">
        <f>BY4+BY6+BY8</f>
        <v>20733</v>
      </c>
      <c r="BZ10" s="224">
        <f>BZ4+BZ6+BZ8</f>
        <v>0</v>
      </c>
      <c r="CA10" s="224">
        <f>CA4+CA6+CA8</f>
        <v>20733</v>
      </c>
      <c r="CB10" s="224">
        <f>CB4+CB6+CB8</f>
        <v>10078</v>
      </c>
      <c r="CC10" s="224">
        <f>CC4+CC6+CC8</f>
        <v>0</v>
      </c>
      <c r="CD10" s="224">
        <f>CD4+CD6+CD8</f>
        <v>10078</v>
      </c>
      <c r="CE10" s="224">
        <f>CE4+CE6+CE8</f>
        <v>1783</v>
      </c>
      <c r="CF10" s="224">
        <f>CF4+CF6+CF8</f>
        <v>11861</v>
      </c>
      <c r="CG10" s="224">
        <f>CG4+CG6+CG8</f>
        <v>3906</v>
      </c>
      <c r="CH10" s="224">
        <f>CH4+CH6+CH8</f>
        <v>6172</v>
      </c>
      <c r="CI10" s="224">
        <f>CI4+CI6+CI8</f>
        <v>10078</v>
      </c>
      <c r="CJ10" s="224">
        <f>CJ4+CJ6+CJ8</f>
        <v>0</v>
      </c>
      <c r="CK10" s="224">
        <f>CK4+CK6+CK8</f>
        <v>0</v>
      </c>
      <c r="CL10" s="223">
        <f>CL4+CL6+CL8</f>
        <v>0</v>
      </c>
      <c r="CM10" s="230" t="s">
        <v>44</v>
      </c>
      <c r="CN10" s="222">
        <f>CN4+CN6+CN8</f>
        <v>13136</v>
      </c>
      <c r="CO10" s="224">
        <f>CO4+CO6+CO8</f>
        <v>0</v>
      </c>
      <c r="CP10" s="224">
        <f>CP4+CP6+CP8</f>
        <v>13136</v>
      </c>
      <c r="CQ10" s="224">
        <f>CQ4+CQ6+CQ8</f>
        <v>8981</v>
      </c>
      <c r="CR10" s="224">
        <f>CR4+CR6+CR8</f>
        <v>0</v>
      </c>
      <c r="CS10" s="224">
        <f>CS4+CS6+CS8</f>
        <v>8981</v>
      </c>
      <c r="CT10" s="224">
        <f>CT4+CT6+CT8</f>
        <v>906</v>
      </c>
      <c r="CU10" s="224">
        <f>CU4+CU6+CU8</f>
        <v>9887</v>
      </c>
      <c r="CV10" s="224">
        <f>CV4+CV6+CV8</f>
        <v>3698</v>
      </c>
      <c r="CW10" s="224">
        <f>CW4+CW6+CW8</f>
        <v>5283</v>
      </c>
      <c r="CX10" s="224">
        <f>CX4+CX6+CX8</f>
        <v>8981</v>
      </c>
      <c r="CY10" s="224">
        <f>CY4+CY6+CY8</f>
        <v>0</v>
      </c>
      <c r="CZ10" s="224">
        <f>CZ4+CZ6+CZ8</f>
        <v>0</v>
      </c>
      <c r="DA10" s="224">
        <f>DA4+DA6+DA8</f>
        <v>0</v>
      </c>
      <c r="DB10" s="226" t="s">
        <v>44</v>
      </c>
      <c r="DC10" s="231">
        <f>DC4+DC6+DC8</f>
        <v>11480</v>
      </c>
      <c r="DD10" s="232">
        <f>DD4+DD6+DD8</f>
        <v>0</v>
      </c>
      <c r="DE10" s="232">
        <f>DE4+DE6+DE8</f>
        <v>11480</v>
      </c>
      <c r="DF10" s="224">
        <f>DF4+DF6+DF8</f>
        <v>7909</v>
      </c>
      <c r="DG10" s="224">
        <f>DG4+DG6+DG8</f>
        <v>0</v>
      </c>
      <c r="DH10" s="224">
        <f>DH4+DH6+DH8</f>
        <v>7909</v>
      </c>
      <c r="DI10" s="224">
        <f>DI4+DI6+DI8</f>
        <v>1512</v>
      </c>
      <c r="DJ10" s="224">
        <f>DJ4+DJ6+DJ8</f>
        <v>9421</v>
      </c>
      <c r="DK10" s="224">
        <f>DK4+DK6+DK8</f>
        <v>2920</v>
      </c>
      <c r="DL10" s="224">
        <f>DL4+DL6+DL8</f>
        <v>4989</v>
      </c>
      <c r="DM10" s="224">
        <f>DM4+DM6+DM8</f>
        <v>7909</v>
      </c>
      <c r="DN10" s="224">
        <f>DN4+DN6+DN8</f>
        <v>0</v>
      </c>
      <c r="DO10" s="224">
        <f>DO4+DO6+DO8</f>
        <v>0</v>
      </c>
      <c r="DP10" s="224">
        <f>DP4+DP6+DP8</f>
        <v>0</v>
      </c>
      <c r="DQ10" s="233" t="s">
        <v>44</v>
      </c>
      <c r="DR10" s="222">
        <f>DR4+DR6+DR8</f>
        <v>19142</v>
      </c>
      <c r="DS10" s="224">
        <f>DS4+DS6+DS8</f>
        <v>0</v>
      </c>
      <c r="DT10" s="224">
        <f>DT4+DT6+DT8</f>
        <v>19142</v>
      </c>
      <c r="DU10" s="224">
        <f>DU4+DU6+DU8</f>
        <v>11282</v>
      </c>
      <c r="DV10" s="224">
        <f>DV4+DV6+DV8</f>
        <v>0</v>
      </c>
      <c r="DW10" s="224">
        <f>DW4+DW6+DW8</f>
        <v>11282</v>
      </c>
      <c r="DX10" s="224">
        <f>DX4+DX6+DX8</f>
        <v>1610</v>
      </c>
      <c r="DY10" s="224">
        <f>DY4+DY6+DY8</f>
        <v>12892</v>
      </c>
      <c r="DZ10" s="224">
        <f>DZ4+DZ6+DZ8</f>
        <v>3929</v>
      </c>
      <c r="EA10" s="224">
        <f>EA4+EA6+EA8</f>
        <v>7353</v>
      </c>
      <c r="EB10" s="224">
        <f>EB4+EB6+EB8</f>
        <v>11282</v>
      </c>
      <c r="EC10" s="224">
        <f>EC4+EC6+EC8</f>
        <v>0</v>
      </c>
      <c r="ED10" s="224">
        <f>ED4+ED6+ED8</f>
        <v>0</v>
      </c>
      <c r="EE10" s="224">
        <f>EE4+EE6+EE8</f>
        <v>0</v>
      </c>
      <c r="EF10" s="234" t="s">
        <v>44</v>
      </c>
      <c r="EG10" s="222">
        <f>EG4+EG6+EG8</f>
        <v>26301</v>
      </c>
      <c r="EH10" s="224">
        <f>EH4+EH6+EH8</f>
        <v>0</v>
      </c>
      <c r="EI10" s="224">
        <f>EI4+EI6+EI8</f>
        <v>26301</v>
      </c>
      <c r="EJ10" s="224">
        <f>EJ4+EJ6+EJ8</f>
        <v>11960</v>
      </c>
      <c r="EK10" s="224">
        <f>EK4+EK6+EK8</f>
        <v>0</v>
      </c>
      <c r="EL10" s="224">
        <f>EL4+EL6+EL8</f>
        <v>11960</v>
      </c>
      <c r="EM10" s="224">
        <f>EM4+EM6+EM8</f>
        <v>1491</v>
      </c>
      <c r="EN10" s="224">
        <f>EN4+EN6+EN8</f>
        <v>13451</v>
      </c>
      <c r="EO10" s="224">
        <f>EO4+EO6+EO8</f>
        <v>3951</v>
      </c>
      <c r="EP10" s="224">
        <f>EP4+EP6+EP8</f>
        <v>8009</v>
      </c>
      <c r="EQ10" s="224">
        <f>EQ4+EQ6+EQ8</f>
        <v>11960</v>
      </c>
      <c r="ER10" s="224">
        <f>ER4+ER6+ER8</f>
        <v>0</v>
      </c>
      <c r="ES10" s="224">
        <f>ES4+ES6+ES8</f>
        <v>0</v>
      </c>
      <c r="ET10" s="224">
        <f>ET4+ET6+ET8</f>
        <v>0</v>
      </c>
      <c r="EU10" s="235" t="s">
        <v>44</v>
      </c>
      <c r="EV10" s="222">
        <f>EV4+EV6+EV8</f>
        <v>25986</v>
      </c>
      <c r="EW10" s="224">
        <f>EW4+EW6+EW8</f>
        <v>0</v>
      </c>
      <c r="EX10" s="224">
        <f>EX4+EX6+EX8</f>
        <v>25986</v>
      </c>
      <c r="EY10" s="224">
        <f>EY4+EY6+EY8</f>
        <v>11160</v>
      </c>
      <c r="EZ10" s="224">
        <f>EZ4+EZ6+EZ8</f>
        <v>0</v>
      </c>
      <c r="FA10" s="224">
        <f>FA4+FA6+FA8</f>
        <v>11160</v>
      </c>
      <c r="FB10" s="224">
        <f>FB4+FB6+FB8</f>
        <v>1738</v>
      </c>
      <c r="FC10" s="224">
        <f>FC4+FC6+FC8</f>
        <v>12898</v>
      </c>
      <c r="FD10" s="224">
        <f>FD4+FD6+FD8</f>
        <v>3978</v>
      </c>
      <c r="FE10" s="224">
        <f>FE4+FE6+FE8</f>
        <v>7182</v>
      </c>
      <c r="FF10" s="224">
        <f>FF4+FF6+FF8</f>
        <v>11160</v>
      </c>
      <c r="FG10" s="224">
        <f>FG4+FG6+FG8</f>
        <v>0</v>
      </c>
      <c r="FH10" s="224">
        <f>FH4+FH6+FH8</f>
        <v>0</v>
      </c>
      <c r="FI10" s="224">
        <f>FI4+FI6+FI8</f>
        <v>0</v>
      </c>
      <c r="FJ10" s="236" t="s">
        <v>44</v>
      </c>
      <c r="FK10" s="222">
        <v>25503</v>
      </c>
      <c r="FL10" s="224">
        <f>FL4+FL6+FL8</f>
        <v>0</v>
      </c>
      <c r="FM10" s="224">
        <f>FK10+FL10</f>
        <v>25503</v>
      </c>
      <c r="FN10" s="224">
        <f>FN4+FN6+FN8</f>
        <v>10431</v>
      </c>
      <c r="FO10" s="223">
        <f>FO4+FO6+FO8</f>
        <v>0</v>
      </c>
      <c r="FP10" s="222">
        <f>FP4+FP6+FP8</f>
        <v>10431</v>
      </c>
      <c r="FQ10" s="224">
        <f>FQ4+FQ6+FQ8</f>
        <v>2057</v>
      </c>
      <c r="FR10" s="224">
        <f>FR4+FR6+FR8</f>
        <v>12488</v>
      </c>
      <c r="FS10" s="224">
        <f>FS4+FS6+FS8</f>
        <v>3667</v>
      </c>
      <c r="FT10" s="223">
        <f>FT4+FT6+FT8</f>
        <v>6764</v>
      </c>
      <c r="FU10" s="222">
        <f>FU4+FU6+FU8</f>
        <v>10431</v>
      </c>
      <c r="FV10" s="224">
        <f>FV4+FV6+FV8</f>
        <v>0</v>
      </c>
      <c r="FW10" s="223">
        <f>FW4+FW6+FW8</f>
        <v>0</v>
      </c>
      <c r="FX10" s="222">
        <f>FX4+FX6+FX8</f>
        <v>0</v>
      </c>
      <c r="FY10" s="237" t="s">
        <v>12</v>
      </c>
      <c r="FZ10" s="222">
        <f>FZ4+FZ6+FZ8</f>
        <v>286064</v>
      </c>
      <c r="GA10" s="223">
        <f>GA4+GA6+GA8</f>
        <v>0</v>
      </c>
      <c r="GB10" s="222">
        <f>GB4+GB6+GB8</f>
        <v>286064</v>
      </c>
      <c r="GC10" s="224">
        <f>GC4+GC6+GC8</f>
        <v>133633</v>
      </c>
      <c r="GD10" s="223">
        <f>GD4+GD6+GD8</f>
        <v>0</v>
      </c>
      <c r="GE10" s="222">
        <f>GE4+GE6+GE8</f>
        <v>133633</v>
      </c>
      <c r="GF10" s="224">
        <f>GF4+GF6+GF8</f>
        <v>18444</v>
      </c>
      <c r="GG10" s="224">
        <f>GG4+GG6+GG8</f>
        <v>152077</v>
      </c>
      <c r="GH10" s="224">
        <f>GH4+GH6+GH8</f>
        <v>47382</v>
      </c>
      <c r="GI10" s="223">
        <f>GI4+GI6+GI8</f>
        <v>86251</v>
      </c>
      <c r="GJ10" s="222">
        <f>GJ4+GJ6+GJ8</f>
        <v>133633</v>
      </c>
      <c r="GK10" s="224">
        <f>GK4+GK6+GK8</f>
        <v>0</v>
      </c>
      <c r="GL10" s="223">
        <f>GL4+GL6+GL8</f>
        <v>0</v>
      </c>
      <c r="GM10" s="238">
        <f>GM4+GM6+GM8</f>
        <v>0</v>
      </c>
    </row>
    <row r="11" spans="1:195" ht="13.5" customHeight="1">
      <c r="A11" s="239" t="s">
        <v>35</v>
      </c>
      <c r="B11" s="240">
        <f>B10/D10</f>
        <v>1</v>
      </c>
      <c r="C11" s="241">
        <f>C10/D10</f>
        <v>0</v>
      </c>
      <c r="D11" s="242">
        <f>D10/D16</f>
        <v>0.8843617259110217</v>
      </c>
      <c r="E11" s="243">
        <f>E10/G10</f>
        <v>1</v>
      </c>
      <c r="F11" s="241">
        <f>F10/G10</f>
        <v>0</v>
      </c>
      <c r="G11" s="244">
        <f>G10/G56</f>
        <v>0.43417348392011396</v>
      </c>
      <c r="H11" s="245">
        <f>H10/I10</f>
        <v>0.0382950627246717</v>
      </c>
      <c r="I11" s="246">
        <f>I10/I10</f>
        <v>1</v>
      </c>
      <c r="J11" s="247">
        <f>J10/L10</f>
        <v>0.34319932870546954</v>
      </c>
      <c r="K11" s="248">
        <f>K10/L10</f>
        <v>0.6568006712945305</v>
      </c>
      <c r="L11" s="249">
        <f>L10/L16</f>
        <v>1</v>
      </c>
      <c r="M11" s="247" t="e">
        <f>M10/O10</f>
        <v>#DIV/0!</v>
      </c>
      <c r="N11" s="248" t="e">
        <f>N10/O10</f>
        <v>#DIV/0!</v>
      </c>
      <c r="O11" s="248" t="e">
        <f>O10/O10</f>
        <v>#DIV/0!</v>
      </c>
      <c r="P11" s="250" t="s">
        <v>35</v>
      </c>
      <c r="Q11" s="240">
        <f>Q10/S10</f>
        <v>1</v>
      </c>
      <c r="R11" s="241">
        <f>R10/S10</f>
        <v>0</v>
      </c>
      <c r="S11" s="242">
        <f>S10/S16</f>
        <v>0.8807279310775378</v>
      </c>
      <c r="T11" s="243">
        <f>T10/V10</f>
        <v>1</v>
      </c>
      <c r="U11" s="241">
        <f>U10/V10</f>
        <v>0</v>
      </c>
      <c r="V11" s="244">
        <f>V10/V16</f>
        <v>0.7787792143212332</v>
      </c>
      <c r="W11" s="245">
        <f>W10/X10</f>
        <v>0.11242561632190422</v>
      </c>
      <c r="X11" s="246">
        <f>X10/X10</f>
        <v>1</v>
      </c>
      <c r="Y11" s="247">
        <f>Y10/AA10</f>
        <v>0.3343443211748743</v>
      </c>
      <c r="Z11" s="248">
        <f>Z10/AA10</f>
        <v>0.6656556788251257</v>
      </c>
      <c r="AA11" s="249">
        <f>AA10/AA16</f>
        <v>1</v>
      </c>
      <c r="AB11" s="247" t="e">
        <f>AB10/AD10</f>
        <v>#DIV/0!</v>
      </c>
      <c r="AC11" s="248" t="e">
        <f>AC10/AD10</f>
        <v>#DIV/0!</v>
      </c>
      <c r="AD11" s="249" t="e">
        <f>AD10/AD10</f>
        <v>#DIV/0!</v>
      </c>
      <c r="AE11" s="251" t="s">
        <v>35</v>
      </c>
      <c r="AF11" s="240">
        <f>AF10/AH10</f>
        <v>1</v>
      </c>
      <c r="AG11" s="241">
        <f>AG10/AH10</f>
        <v>0</v>
      </c>
      <c r="AH11" s="242">
        <f>AH10/AH16</f>
        <v>0.8853400322985825</v>
      </c>
      <c r="AI11" s="243">
        <f>AI10/AK10</f>
        <v>1</v>
      </c>
      <c r="AJ11" s="241">
        <f>AJ10/AK10</f>
        <v>0</v>
      </c>
      <c r="AK11" s="244">
        <f>AK10/AK16</f>
        <v>0.7755752876438219</v>
      </c>
      <c r="AL11" s="245">
        <f>AL10/AM10</f>
        <v>0.1398155211873223</v>
      </c>
      <c r="AM11" s="246">
        <f>AM10/AM10</f>
        <v>1</v>
      </c>
      <c r="AN11" s="247">
        <f>AN10/AP10</f>
        <v>0.3430621623800693</v>
      </c>
      <c r="AO11" s="248">
        <f>AO10/AP10</f>
        <v>0.6569378376199306</v>
      </c>
      <c r="AP11" s="249">
        <f>AP10/AP16</f>
        <v>1</v>
      </c>
      <c r="AQ11" s="247" t="e">
        <f>AQ10/AS10</f>
        <v>#DIV/0!</v>
      </c>
      <c r="AR11" s="248" t="e">
        <f>AR10/AS10</f>
        <v>#DIV/0!</v>
      </c>
      <c r="AS11" s="249" t="e">
        <f>AS10/AS10</f>
        <v>#DIV/0!</v>
      </c>
      <c r="AT11" s="252" t="s">
        <v>35</v>
      </c>
      <c r="AU11" s="240">
        <f>AU10/AW10</f>
        <v>1</v>
      </c>
      <c r="AV11" s="241">
        <f>AV10/AW10</f>
        <v>0</v>
      </c>
      <c r="AW11" s="242">
        <f>AW10/AW16</f>
        <v>0.8623988720668703</v>
      </c>
      <c r="AX11" s="243">
        <f>AX10/AZ10</f>
        <v>1</v>
      </c>
      <c r="AY11" s="241">
        <f>AY10/AZ10</f>
        <v>0</v>
      </c>
      <c r="AZ11" s="244">
        <f>AZ10/AZ16</f>
        <v>0.7801450589301904</v>
      </c>
      <c r="BA11" s="245">
        <f>BA10/BB10</f>
        <v>0.1205285443130384</v>
      </c>
      <c r="BB11" s="246">
        <f>BB10/BB10</f>
        <v>1</v>
      </c>
      <c r="BC11" s="247">
        <f>BC10/BE10</f>
        <v>0.3531999667967129</v>
      </c>
      <c r="BD11" s="248">
        <f>BD10/BE10</f>
        <v>0.6468000332032872</v>
      </c>
      <c r="BE11" s="249">
        <f>BE10/BE16</f>
        <v>1</v>
      </c>
      <c r="BF11" s="247" t="e">
        <f>BF10/BH10</f>
        <v>#DIV/0!</v>
      </c>
      <c r="BG11" s="248" t="e">
        <f>BG10/BH10</f>
        <v>#DIV/0!</v>
      </c>
      <c r="BH11" s="249" t="e">
        <f>BH10/BH10</f>
        <v>#DIV/0!</v>
      </c>
      <c r="BI11" s="253" t="s">
        <v>35</v>
      </c>
      <c r="BJ11" s="240">
        <f>BJ10/BL10</f>
        <v>1</v>
      </c>
      <c r="BK11" s="241">
        <f>BK10/BL10</f>
        <v>0</v>
      </c>
      <c r="BL11" s="242">
        <f>BL10/BL16</f>
        <v>0.9014137724739444</v>
      </c>
      <c r="BM11" s="243">
        <f>BM10/BO10</f>
        <v>1</v>
      </c>
      <c r="BN11" s="241">
        <f>BN10/BO10</f>
        <v>0</v>
      </c>
      <c r="BO11" s="244">
        <f>BO10/BO16</f>
        <v>0.794694816619299</v>
      </c>
      <c r="BP11" s="241">
        <f>BP10/BQ10</f>
        <v>0.11798723244461135</v>
      </c>
      <c r="BQ11" s="244">
        <f>BQ10/BQ10</f>
        <v>1</v>
      </c>
      <c r="BR11" s="247">
        <f>BR10/BT10</f>
        <v>0.35209468664850135</v>
      </c>
      <c r="BS11" s="248">
        <f>BS10/BT10</f>
        <v>0.6479053133514986</v>
      </c>
      <c r="BT11" s="248">
        <f>BT10/BT16</f>
        <v>1</v>
      </c>
      <c r="BU11" s="247" t="e">
        <f>BU10/BW10</f>
        <v>#DIV/0!</v>
      </c>
      <c r="BV11" s="248" t="e">
        <f>BV10/BW10</f>
        <v>#DIV/0!</v>
      </c>
      <c r="BW11" s="248" t="e">
        <f>BW10/BW10</f>
        <v>#DIV/0!</v>
      </c>
      <c r="BX11" s="254" t="s">
        <v>35</v>
      </c>
      <c r="BY11" s="240">
        <f>BY10/CA10</f>
        <v>1</v>
      </c>
      <c r="BZ11" s="241">
        <f>BZ10/CA10</f>
        <v>0</v>
      </c>
      <c r="CA11" s="242">
        <f>CA10/CA16</f>
        <v>0.8802326568735671</v>
      </c>
      <c r="CB11" s="243">
        <f>CB10/CD10</f>
        <v>1</v>
      </c>
      <c r="CC11" s="241">
        <f>CC10/CD10</f>
        <v>0</v>
      </c>
      <c r="CD11" s="244">
        <f>CD10/CD16</f>
        <v>0.7646433990895296</v>
      </c>
      <c r="CE11" s="245">
        <f>CE10/CF10</f>
        <v>0.1503245932046202</v>
      </c>
      <c r="CF11" s="246">
        <f>CF10/CF10</f>
        <v>1</v>
      </c>
      <c r="CG11" s="247">
        <f>CG10/CI10</f>
        <v>0.38757690017860685</v>
      </c>
      <c r="CH11" s="248">
        <f>CH10/CI10</f>
        <v>0.6124230998213931</v>
      </c>
      <c r="CI11" s="248">
        <f>CI10/CI16</f>
        <v>1</v>
      </c>
      <c r="CJ11" s="247" t="e">
        <f>CJ10/CL10</f>
        <v>#DIV/0!</v>
      </c>
      <c r="CK11" s="248" t="e">
        <f>CK10/CL10</f>
        <v>#DIV/0!</v>
      </c>
      <c r="CL11" s="248" t="e">
        <f>CL10/CL10</f>
        <v>#DIV/0!</v>
      </c>
      <c r="CM11" s="255" t="s">
        <v>35</v>
      </c>
      <c r="CN11" s="240">
        <f>CN10/CP10</f>
        <v>1</v>
      </c>
      <c r="CO11" s="241">
        <f>CO10/CP10</f>
        <v>0</v>
      </c>
      <c r="CP11" s="242">
        <f>CP10/CP16</f>
        <v>0.8448131712650331</v>
      </c>
      <c r="CQ11" s="243">
        <f>CQ10/CS10</f>
        <v>1</v>
      </c>
      <c r="CR11" s="241">
        <f>CR10/CS10</f>
        <v>0</v>
      </c>
      <c r="CS11" s="244">
        <f>CS10/CS16</f>
        <v>0.7716961677264135</v>
      </c>
      <c r="CT11" s="245">
        <f>CT10/CU10</f>
        <v>0.09163548093456053</v>
      </c>
      <c r="CU11" s="246">
        <f>CU10/CU10</f>
        <v>1</v>
      </c>
      <c r="CV11" s="247">
        <f>CV10/CX10</f>
        <v>0.41175815610733774</v>
      </c>
      <c r="CW11" s="248">
        <f>CW10/CX10</f>
        <v>0.5882418438926623</v>
      </c>
      <c r="CX11" s="249">
        <f>CX10/CX16</f>
        <v>1</v>
      </c>
      <c r="CY11" s="247" t="e">
        <f>CY10/DA10</f>
        <v>#DIV/0!</v>
      </c>
      <c r="CZ11" s="248" t="e">
        <f>CZ10/DA10</f>
        <v>#DIV/0!</v>
      </c>
      <c r="DA11" s="249" t="e">
        <f>DA10/DA10</f>
        <v>#DIV/0!</v>
      </c>
      <c r="DB11" s="251" t="s">
        <v>35</v>
      </c>
      <c r="DC11" s="240">
        <f>DC10/DE10</f>
        <v>1</v>
      </c>
      <c r="DD11" s="241">
        <f>DD10/DE10</f>
        <v>0</v>
      </c>
      <c r="DE11" s="242">
        <f>DE10/DE16</f>
        <v>0.8231751039724652</v>
      </c>
      <c r="DF11" s="243">
        <f>DF10/DH10</f>
        <v>1</v>
      </c>
      <c r="DG11" s="241">
        <f>DG10/DH10</f>
        <v>0</v>
      </c>
      <c r="DH11" s="244">
        <f>DH10/DH16</f>
        <v>0.7559740011470082</v>
      </c>
      <c r="DI11" s="245">
        <f>DI10/DJ10</f>
        <v>0.1604925167179705</v>
      </c>
      <c r="DJ11" s="246">
        <f>DJ10/DJ10</f>
        <v>1</v>
      </c>
      <c r="DK11" s="247">
        <f>DK10/DM10</f>
        <v>0.3691996459729422</v>
      </c>
      <c r="DL11" s="248">
        <f>DL10/DM10</f>
        <v>0.6308003540270578</v>
      </c>
      <c r="DM11" s="249">
        <f>DM10/DM16</f>
        <v>1</v>
      </c>
      <c r="DN11" s="247" t="e">
        <f>DN10/DP10</f>
        <v>#DIV/0!</v>
      </c>
      <c r="DO11" s="248" t="e">
        <f>DO10/DP10</f>
        <v>#DIV/0!</v>
      </c>
      <c r="DP11" s="249" t="e">
        <f>DP10/DP10</f>
        <v>#DIV/0!</v>
      </c>
      <c r="DQ11" s="256" t="s">
        <v>35</v>
      </c>
      <c r="DR11" s="240">
        <f>DR10/DT10</f>
        <v>1</v>
      </c>
      <c r="DS11" s="241">
        <f>DS10/DT10</f>
        <v>0</v>
      </c>
      <c r="DT11" s="242">
        <f>DT10/DT16</f>
        <v>0.8684723923596933</v>
      </c>
      <c r="DU11" s="243">
        <f>DU10/DW10</f>
        <v>1</v>
      </c>
      <c r="DV11" s="241">
        <f>DV10/DW10</f>
        <v>0</v>
      </c>
      <c r="DW11" s="241">
        <f>DW10/DW16</f>
        <v>0.7846164545517769</v>
      </c>
      <c r="DX11" s="245">
        <f>DX10/DY10</f>
        <v>0.12488364877443375</v>
      </c>
      <c r="DY11" s="246">
        <f>DY10/DY10</f>
        <v>1</v>
      </c>
      <c r="DZ11" s="247">
        <f>DZ10/EB10</f>
        <v>0.3482538556993441</v>
      </c>
      <c r="EA11" s="248">
        <f>EA10/EB10</f>
        <v>0.6517461443006559</v>
      </c>
      <c r="EB11" s="249">
        <f>EB10/EB16</f>
        <v>1</v>
      </c>
      <c r="EC11" s="247" t="e">
        <f>EC10/EE10</f>
        <v>#DIV/0!</v>
      </c>
      <c r="ED11" s="248" t="e">
        <f>ED10/EE10</f>
        <v>#DIV/0!</v>
      </c>
      <c r="EE11" s="249" t="e">
        <f>EE10/EE10</f>
        <v>#DIV/0!</v>
      </c>
      <c r="EF11" s="257" t="s">
        <v>35</v>
      </c>
      <c r="EG11" s="240">
        <f>EG10/EI10</f>
        <v>1</v>
      </c>
      <c r="EH11" s="241">
        <f>EH10/EI10</f>
        <v>0</v>
      </c>
      <c r="EI11" s="242">
        <f>EI10/EI16</f>
        <v>0.8437650380161047</v>
      </c>
      <c r="EJ11" s="258">
        <f>EJ10/EL10</f>
        <v>1</v>
      </c>
      <c r="EK11" s="259">
        <f>EK10/EL10</f>
        <v>0</v>
      </c>
      <c r="EL11" s="260">
        <f>EL10/EL16</f>
        <v>0.7815971768396288</v>
      </c>
      <c r="EM11" s="259">
        <f>EM10/EN10</f>
        <v>0.1108467771912869</v>
      </c>
      <c r="EN11" s="260">
        <f>EN10/EN10</f>
        <v>1</v>
      </c>
      <c r="EO11" s="247">
        <f>EO10/EQ10</f>
        <v>0.3303511705685619</v>
      </c>
      <c r="EP11" s="248">
        <f>EP10/EQ10</f>
        <v>0.6696488294314381</v>
      </c>
      <c r="EQ11" s="248">
        <f>EQ10/EQ16</f>
        <v>1</v>
      </c>
      <c r="ER11" s="247" t="e">
        <f>ER10/ET10</f>
        <v>#DIV/0!</v>
      </c>
      <c r="ES11" s="248" t="e">
        <f>ES10/ET10</f>
        <v>#DIV/0!</v>
      </c>
      <c r="ET11" s="248" t="e">
        <f>ET10/ET10</f>
        <v>#DIV/0!</v>
      </c>
      <c r="EU11" s="261" t="s">
        <v>35</v>
      </c>
      <c r="EV11" s="240">
        <f>EV10/EX10</f>
        <v>1</v>
      </c>
      <c r="EW11" s="241">
        <f>EW10/EX10</f>
        <v>0</v>
      </c>
      <c r="EX11" s="242">
        <f>EX10/EX16</f>
        <v>0.8593822342747536</v>
      </c>
      <c r="EY11" s="243">
        <f>EY10/FA10</f>
        <v>1</v>
      </c>
      <c r="EZ11" s="241">
        <f>EZ10/FA10</f>
        <v>0</v>
      </c>
      <c r="FA11" s="244">
        <f>FA10/FA16</f>
        <v>0.763651293280416</v>
      </c>
      <c r="FB11" s="245">
        <f>FB10/FC10</f>
        <v>0.1347495735772988</v>
      </c>
      <c r="FC11" s="246">
        <f>FC10/FC10</f>
        <v>1</v>
      </c>
      <c r="FD11" s="247">
        <f>FD10/FF10</f>
        <v>0.3564516129032258</v>
      </c>
      <c r="FE11" s="248">
        <f>FE10/FF10</f>
        <v>0.6435483870967742</v>
      </c>
      <c r="FF11" s="249">
        <f>FF10/FF16</f>
        <v>1</v>
      </c>
      <c r="FG11" s="247" t="e">
        <f>FG10/FI10</f>
        <v>#DIV/0!</v>
      </c>
      <c r="FH11" s="248" t="e">
        <f>FH10/FI10</f>
        <v>#DIV/0!</v>
      </c>
      <c r="FI11" s="248" t="e">
        <f>FI10/FI10</f>
        <v>#DIV/0!</v>
      </c>
      <c r="FJ11" s="262" t="s">
        <v>35</v>
      </c>
      <c r="FK11" s="240">
        <f>FK10/FM10</f>
        <v>1</v>
      </c>
      <c r="FL11" s="241">
        <f>FL10/FM10</f>
        <v>0</v>
      </c>
      <c r="FM11" s="242">
        <f>FM10/FM16</f>
        <v>0.8792621961730737</v>
      </c>
      <c r="FN11" s="243">
        <f>FN10/FP10</f>
        <v>1</v>
      </c>
      <c r="FO11" s="241">
        <f>FO10/FP10</f>
        <v>0</v>
      </c>
      <c r="FP11" s="244">
        <f>FP10/FP16</f>
        <v>0.7768096514745308</v>
      </c>
      <c r="FQ11" s="263">
        <f>FQ10/FR10</f>
        <v>0.16471812940422806</v>
      </c>
      <c r="FR11" s="246">
        <f>FR10/FR10</f>
        <v>1</v>
      </c>
      <c r="FS11" s="247">
        <f>FS10/FU10</f>
        <v>0.35154826958105645</v>
      </c>
      <c r="FT11" s="248">
        <f>FT10/FU10</f>
        <v>0.6484517304189436</v>
      </c>
      <c r="FU11" s="249">
        <f>FU10/FU16</f>
        <v>1</v>
      </c>
      <c r="FV11" s="247" t="e">
        <f>FV10/FX10</f>
        <v>#DIV/0!</v>
      </c>
      <c r="FW11" s="248" t="e">
        <f>FW10/FX10</f>
        <v>#DIV/0!</v>
      </c>
      <c r="FX11" s="264" t="e">
        <f>FX10/FX10</f>
        <v>#DIV/0!</v>
      </c>
      <c r="FY11" s="265" t="s">
        <v>35</v>
      </c>
      <c r="FZ11" s="240">
        <f>FZ10/GB10</f>
        <v>1</v>
      </c>
      <c r="GA11" s="241">
        <f>GA10/GB10</f>
        <v>0</v>
      </c>
      <c r="GB11" s="242">
        <f>GB10/GB16</f>
        <v>0.8713228351253388</v>
      </c>
      <c r="GC11" s="243">
        <f>GC10/GE10</f>
        <v>1</v>
      </c>
      <c r="GD11" s="248">
        <f>GD10/GE10</f>
        <v>0</v>
      </c>
      <c r="GE11" s="266">
        <f>GE10/GE16</f>
        <v>0.7754527676711407</v>
      </c>
      <c r="GF11" s="245">
        <f>GF10/GG10</f>
        <v>0.12128066703051743</v>
      </c>
      <c r="GG11" s="267">
        <f>GG10/GG10</f>
        <v>1</v>
      </c>
      <c r="GH11" s="268">
        <f>GH10/GJ10</f>
        <v>0.35456810817687245</v>
      </c>
      <c r="GI11" s="248">
        <f>GI10/GJ10</f>
        <v>0.6454318918231275</v>
      </c>
      <c r="GJ11" s="249">
        <f>GJ10/GJ10</f>
        <v>1</v>
      </c>
      <c r="GK11" s="268" t="e">
        <f>GK10/GM10</f>
        <v>#DIV/0!</v>
      </c>
      <c r="GL11" s="248" t="e">
        <f>GL10/GM10</f>
        <v>#DIV/0!</v>
      </c>
      <c r="GM11" s="249" t="e">
        <f>GM10/GM10</f>
        <v>#DIV/0!</v>
      </c>
    </row>
    <row r="12" spans="1:256" s="171" customFormat="1" ht="9" customHeight="1">
      <c r="A12" s="269"/>
      <c r="E12" s="164"/>
      <c r="H12" s="270"/>
      <c r="I12" s="271"/>
      <c r="J12" s="270"/>
      <c r="K12" s="164"/>
      <c r="L12" s="169"/>
      <c r="M12" s="270"/>
      <c r="N12" s="164"/>
      <c r="O12" s="169"/>
      <c r="P12" s="269"/>
      <c r="T12" s="164"/>
      <c r="W12" s="270"/>
      <c r="X12" s="271"/>
      <c r="Y12" s="270"/>
      <c r="Z12" s="164"/>
      <c r="AA12" s="169"/>
      <c r="AB12" s="270"/>
      <c r="AC12" s="164"/>
      <c r="AD12" s="169"/>
      <c r="AE12" s="269"/>
      <c r="AI12" s="164"/>
      <c r="AL12" s="270"/>
      <c r="AM12" s="271"/>
      <c r="AN12" s="270"/>
      <c r="AO12" s="164"/>
      <c r="AP12" s="169"/>
      <c r="AQ12" s="270"/>
      <c r="AR12" s="164"/>
      <c r="AS12" s="169"/>
      <c r="AT12" s="269"/>
      <c r="AX12" s="164"/>
      <c r="BA12" s="270"/>
      <c r="BB12" s="271"/>
      <c r="BC12" s="270"/>
      <c r="BD12" s="164"/>
      <c r="BE12" s="169"/>
      <c r="BF12" s="270"/>
      <c r="BG12" s="164"/>
      <c r="BH12" s="169"/>
      <c r="BI12" s="269"/>
      <c r="BM12" s="164"/>
      <c r="BP12" s="270"/>
      <c r="BQ12" s="271"/>
      <c r="BR12" s="270"/>
      <c r="BS12" s="164"/>
      <c r="BT12" s="169"/>
      <c r="BU12" s="270"/>
      <c r="BV12" s="164"/>
      <c r="BW12" s="169"/>
      <c r="BX12" s="269"/>
      <c r="CB12" s="164"/>
      <c r="CE12" s="270"/>
      <c r="CF12" s="271"/>
      <c r="CG12" s="270"/>
      <c r="CH12" s="164"/>
      <c r="CI12" s="169"/>
      <c r="CJ12" s="270"/>
      <c r="CK12" s="164"/>
      <c r="CL12" s="169"/>
      <c r="CM12" s="269"/>
      <c r="CQ12" s="164"/>
      <c r="CT12" s="270"/>
      <c r="CU12" s="271"/>
      <c r="CV12" s="270"/>
      <c r="CW12" s="164"/>
      <c r="CX12" s="169"/>
      <c r="CY12" s="270"/>
      <c r="CZ12" s="164"/>
      <c r="DA12" s="169"/>
      <c r="DB12" s="269"/>
      <c r="DF12" s="164"/>
      <c r="DI12" s="270"/>
      <c r="DJ12" s="271"/>
      <c r="DK12" s="270"/>
      <c r="DL12" s="164"/>
      <c r="DM12" s="169"/>
      <c r="DN12" s="270"/>
      <c r="DO12" s="164"/>
      <c r="DP12" s="169"/>
      <c r="DQ12" s="269"/>
      <c r="DU12" s="164"/>
      <c r="DX12" s="270"/>
      <c r="DY12" s="271"/>
      <c r="DZ12" s="270"/>
      <c r="EA12" s="164"/>
      <c r="EB12" s="169"/>
      <c r="EC12" s="270"/>
      <c r="ED12" s="164"/>
      <c r="EE12" s="169"/>
      <c r="EF12" s="269"/>
      <c r="EJ12" s="272"/>
      <c r="EK12" s="273"/>
      <c r="EL12" s="273"/>
      <c r="EM12" s="270"/>
      <c r="EN12" s="271"/>
      <c r="EO12" s="270"/>
      <c r="EP12" s="164"/>
      <c r="EQ12" s="169"/>
      <c r="ER12" s="270"/>
      <c r="ES12" s="164"/>
      <c r="ET12" s="169"/>
      <c r="EU12" s="269"/>
      <c r="EY12" s="164"/>
      <c r="FB12" s="270"/>
      <c r="FC12" s="271"/>
      <c r="FD12" s="270"/>
      <c r="FE12" s="164"/>
      <c r="FF12" s="169"/>
      <c r="FG12" s="270"/>
      <c r="FH12" s="164"/>
      <c r="FI12" s="169"/>
      <c r="FJ12" s="269"/>
      <c r="FN12" s="164"/>
      <c r="FQ12" s="270"/>
      <c r="FR12" s="271"/>
      <c r="FS12" s="270"/>
      <c r="FT12" s="164"/>
      <c r="FU12" s="169"/>
      <c r="FV12" s="270"/>
      <c r="FW12" s="164"/>
      <c r="FX12" s="169"/>
      <c r="FY12" s="274"/>
      <c r="GC12" s="164"/>
      <c r="GD12" s="164"/>
      <c r="GE12" s="164"/>
      <c r="GF12" s="270"/>
      <c r="GG12" s="271"/>
      <c r="GH12" s="164"/>
      <c r="GI12" s="164"/>
      <c r="GJ12" s="169"/>
      <c r="GK12" s="164"/>
      <c r="GL12" s="164"/>
      <c r="GM12" s="169"/>
      <c r="GN12" s="275"/>
      <c r="GO12" s="275"/>
      <c r="GP12" s="275"/>
      <c r="GQ12" s="275"/>
      <c r="GR12" s="275"/>
      <c r="GS12" s="275"/>
      <c r="GT12" s="275"/>
      <c r="GU12" s="275"/>
      <c r="GV12" s="275"/>
      <c r="GW12" s="275"/>
      <c r="GX12" s="275"/>
      <c r="GY12" s="275"/>
      <c r="GZ12" s="275"/>
      <c r="HA12" s="275"/>
      <c r="HB12" s="275"/>
      <c r="HC12" s="275"/>
      <c r="HD12" s="275"/>
      <c r="HE12" s="275"/>
      <c r="HF12" s="275"/>
      <c r="HG12" s="275"/>
      <c r="HH12" s="275"/>
      <c r="HI12" s="275"/>
      <c r="HJ12" s="275"/>
      <c r="HK12" s="275"/>
      <c r="HL12" s="275"/>
      <c r="HM12" s="275"/>
      <c r="HN12" s="275"/>
      <c r="HO12" s="275"/>
      <c r="HP12" s="275"/>
      <c r="HQ12" s="275"/>
      <c r="HR12" s="275"/>
      <c r="HS12" s="275"/>
      <c r="HT12" s="275"/>
      <c r="HU12" s="275"/>
      <c r="HV12" s="275"/>
      <c r="HW12" s="275"/>
      <c r="HX12" s="275"/>
      <c r="HY12" s="275"/>
      <c r="HZ12" s="275"/>
      <c r="IA12" s="275"/>
      <c r="IB12" s="275"/>
      <c r="IC12" s="275"/>
      <c r="ID12" s="275"/>
      <c r="IE12" s="275"/>
      <c r="IF12" s="275"/>
      <c r="IG12" s="275"/>
      <c r="IH12" s="275"/>
      <c r="II12" s="275"/>
      <c r="IJ12" s="275"/>
      <c r="IK12" s="275"/>
      <c r="IL12" s="275"/>
      <c r="IM12" s="275"/>
      <c r="IN12" s="275"/>
      <c r="IO12" s="275"/>
      <c r="IP12" s="275"/>
      <c r="IQ12" s="275"/>
      <c r="IR12" s="275"/>
      <c r="IS12" s="275"/>
      <c r="IT12" s="275"/>
      <c r="IU12" s="275"/>
      <c r="IV12" s="275"/>
    </row>
    <row r="13" spans="1:196" ht="12.75" customHeight="1">
      <c r="A13" s="276" t="s">
        <v>45</v>
      </c>
      <c r="B13" s="103"/>
      <c r="C13" s="104">
        <v>4138</v>
      </c>
      <c r="D13" s="104">
        <f>SUM(B13:C13)</f>
        <v>4138</v>
      </c>
      <c r="E13" s="105"/>
      <c r="F13" s="277">
        <v>3917</v>
      </c>
      <c r="G13" s="277">
        <f>F13</f>
        <v>3917</v>
      </c>
      <c r="H13" s="109">
        <v>573</v>
      </c>
      <c r="I13" s="109">
        <f>G13+H13</f>
        <v>4490</v>
      </c>
      <c r="J13" s="278">
        <v>0</v>
      </c>
      <c r="K13" s="110">
        <f>L13-J13</f>
        <v>0</v>
      </c>
      <c r="L13" s="107">
        <f>E13</f>
        <v>0</v>
      </c>
      <c r="M13" s="103">
        <v>2284</v>
      </c>
      <c r="N13" s="106">
        <f>O13-M13</f>
        <v>1633</v>
      </c>
      <c r="O13" s="108">
        <f>F13</f>
        <v>3917</v>
      </c>
      <c r="P13" s="279" t="s">
        <v>45</v>
      </c>
      <c r="Q13" s="103"/>
      <c r="R13" s="104">
        <v>3821</v>
      </c>
      <c r="S13" s="104">
        <f>SUM(Q13:R13)</f>
        <v>3821</v>
      </c>
      <c r="T13" s="105"/>
      <c r="U13" s="277">
        <v>3559</v>
      </c>
      <c r="V13" s="280">
        <f>U13</f>
        <v>3559</v>
      </c>
      <c r="W13" s="106">
        <v>348</v>
      </c>
      <c r="X13" s="109">
        <f>V13+W13</f>
        <v>3907</v>
      </c>
      <c r="Y13" s="278"/>
      <c r="Z13" s="110"/>
      <c r="AA13" s="110">
        <f>T13</f>
        <v>0</v>
      </c>
      <c r="AB13" s="103">
        <v>2167</v>
      </c>
      <c r="AC13" s="106">
        <f>AD13-AB13</f>
        <v>1392</v>
      </c>
      <c r="AD13" s="108">
        <f>U13</f>
        <v>3559</v>
      </c>
      <c r="AE13" s="281" t="s">
        <v>45</v>
      </c>
      <c r="AF13" s="103"/>
      <c r="AG13" s="104">
        <v>3834</v>
      </c>
      <c r="AH13" s="104">
        <f>SUM(AF13:AG13)</f>
        <v>3834</v>
      </c>
      <c r="AI13" s="103"/>
      <c r="AJ13" s="104">
        <v>3589</v>
      </c>
      <c r="AK13" s="282">
        <f>AJ13</f>
        <v>3589</v>
      </c>
      <c r="AL13" s="106">
        <v>413</v>
      </c>
      <c r="AM13" s="109">
        <f>AK13+AL13</f>
        <v>4002</v>
      </c>
      <c r="AN13" s="278"/>
      <c r="AO13" s="110">
        <f>AP13-AN13</f>
        <v>0</v>
      </c>
      <c r="AP13" s="107">
        <f>AI13</f>
        <v>0</v>
      </c>
      <c r="AQ13" s="104">
        <v>2217</v>
      </c>
      <c r="AR13" s="106">
        <f>AS13-AQ13</f>
        <v>1372</v>
      </c>
      <c r="AS13" s="108">
        <f>AJ13</f>
        <v>3589</v>
      </c>
      <c r="AT13" s="283" t="s">
        <v>45</v>
      </c>
      <c r="AU13" s="103"/>
      <c r="AV13" s="104">
        <v>4099</v>
      </c>
      <c r="AW13" s="104">
        <f>SUM(AU13:AV13)</f>
        <v>4099</v>
      </c>
      <c r="AX13" s="105"/>
      <c r="AY13" s="277">
        <v>3395</v>
      </c>
      <c r="AZ13" s="280">
        <f>AY13</f>
        <v>3395</v>
      </c>
      <c r="BA13" s="106">
        <v>342</v>
      </c>
      <c r="BB13" s="109">
        <f>AZ13+BA13</f>
        <v>3737</v>
      </c>
      <c r="BC13" s="278"/>
      <c r="BD13" s="110">
        <f>BE13-BC13</f>
        <v>0</v>
      </c>
      <c r="BE13" s="107">
        <f>AX13</f>
        <v>0</v>
      </c>
      <c r="BF13" s="104">
        <v>2106</v>
      </c>
      <c r="BG13" s="106">
        <f>BH13-BF13</f>
        <v>1289</v>
      </c>
      <c r="BH13" s="108">
        <f>AY13</f>
        <v>3395</v>
      </c>
      <c r="BI13" s="284" t="s">
        <v>45</v>
      </c>
      <c r="BJ13" s="103"/>
      <c r="BK13" s="104">
        <v>3131</v>
      </c>
      <c r="BL13" s="104">
        <f>SUM(BJ13:BK13)</f>
        <v>3131</v>
      </c>
      <c r="BM13" s="105"/>
      <c r="BN13" s="277">
        <v>3034</v>
      </c>
      <c r="BO13" s="280">
        <f>BN13</f>
        <v>3034</v>
      </c>
      <c r="BP13" s="106">
        <v>371</v>
      </c>
      <c r="BQ13" s="109">
        <f>BO13+BP13</f>
        <v>3405</v>
      </c>
      <c r="BR13" s="278"/>
      <c r="BS13" s="110">
        <f>BT13-BR13</f>
        <v>0</v>
      </c>
      <c r="BT13" s="107">
        <f>BM13</f>
        <v>0</v>
      </c>
      <c r="BU13" s="104">
        <v>1888</v>
      </c>
      <c r="BV13" s="106">
        <f>BW13-BU13</f>
        <v>1146</v>
      </c>
      <c r="BW13" s="108">
        <f>BN13</f>
        <v>3034</v>
      </c>
      <c r="BX13" s="285" t="s">
        <v>45</v>
      </c>
      <c r="BY13" s="103"/>
      <c r="BZ13" s="104">
        <v>2821</v>
      </c>
      <c r="CA13" s="104">
        <f>SUM(BY13:BZ13)</f>
        <v>2821</v>
      </c>
      <c r="CB13" s="105"/>
      <c r="CC13" s="277">
        <v>3102</v>
      </c>
      <c r="CD13" s="108">
        <f>CC13</f>
        <v>3102</v>
      </c>
      <c r="CE13" s="106">
        <v>367</v>
      </c>
      <c r="CF13" s="109">
        <f>CD13+CE13</f>
        <v>3469</v>
      </c>
      <c r="CG13" s="278"/>
      <c r="CH13" s="110">
        <f>CI13-CG13</f>
        <v>0</v>
      </c>
      <c r="CI13" s="107">
        <f>CB13</f>
        <v>0</v>
      </c>
      <c r="CJ13" s="103">
        <v>2081</v>
      </c>
      <c r="CK13" s="106">
        <f>CL13-CJ13</f>
        <v>1021</v>
      </c>
      <c r="CL13" s="108">
        <f>CC13</f>
        <v>3102</v>
      </c>
      <c r="CM13" s="286" t="s">
        <v>45</v>
      </c>
      <c r="CN13" s="103"/>
      <c r="CO13" s="103">
        <v>2413</v>
      </c>
      <c r="CP13" s="104">
        <f>SUM(CN13:CO13)</f>
        <v>2413</v>
      </c>
      <c r="CQ13" s="287"/>
      <c r="CR13" s="277">
        <v>2657</v>
      </c>
      <c r="CS13" s="280">
        <f>CR13</f>
        <v>2657</v>
      </c>
      <c r="CT13" s="106">
        <v>251</v>
      </c>
      <c r="CU13" s="109">
        <f>CS13+CT13</f>
        <v>2908</v>
      </c>
      <c r="CV13" s="278"/>
      <c r="CW13" s="110">
        <f>CX13-CV13</f>
        <v>0</v>
      </c>
      <c r="CX13" s="107">
        <f>CQ13</f>
        <v>0</v>
      </c>
      <c r="CY13" s="104">
        <v>1747</v>
      </c>
      <c r="CZ13" s="106">
        <f>DA13-CY13</f>
        <v>910</v>
      </c>
      <c r="DA13" s="108">
        <f>CR13</f>
        <v>2657</v>
      </c>
      <c r="DB13" s="281" t="s">
        <v>45</v>
      </c>
      <c r="DC13" s="103"/>
      <c r="DD13" s="104">
        <v>2466</v>
      </c>
      <c r="DE13" s="104">
        <f>SUM(DC13:DD13)</f>
        <v>2466</v>
      </c>
      <c r="DF13" s="288"/>
      <c r="DG13" s="277">
        <v>2553</v>
      </c>
      <c r="DH13" s="280">
        <f>DG13</f>
        <v>2553</v>
      </c>
      <c r="DI13" s="106">
        <v>300</v>
      </c>
      <c r="DJ13" s="109">
        <f>DH13+DI13</f>
        <v>2853</v>
      </c>
      <c r="DK13" s="278">
        <v>0</v>
      </c>
      <c r="DL13" s="110">
        <f>DM13-DK13</f>
        <v>0</v>
      </c>
      <c r="DM13" s="107">
        <f>DF13</f>
        <v>0</v>
      </c>
      <c r="DN13" s="104">
        <v>1706</v>
      </c>
      <c r="DO13" s="106">
        <f>DP13-DN13</f>
        <v>847</v>
      </c>
      <c r="DP13" s="108">
        <f>DG13</f>
        <v>2553</v>
      </c>
      <c r="DQ13" s="289" t="s">
        <v>45</v>
      </c>
      <c r="DR13" s="290"/>
      <c r="DS13" s="104">
        <v>2899</v>
      </c>
      <c r="DT13" s="104">
        <f>SUM(DR13:DS13)</f>
        <v>2899</v>
      </c>
      <c r="DU13" s="287"/>
      <c r="DV13" s="277">
        <v>3097</v>
      </c>
      <c r="DW13" s="277">
        <f>DV13</f>
        <v>3097</v>
      </c>
      <c r="DX13" s="291">
        <v>264</v>
      </c>
      <c r="DY13" s="109">
        <f>DW13+DX13</f>
        <v>3361</v>
      </c>
      <c r="DZ13" s="278"/>
      <c r="EA13" s="110">
        <f>EB13-DZ13</f>
        <v>0</v>
      </c>
      <c r="EB13" s="107">
        <f>DU13</f>
        <v>0</v>
      </c>
      <c r="EC13" s="104">
        <v>2173</v>
      </c>
      <c r="ED13" s="106">
        <f>EE13-EC13</f>
        <v>924</v>
      </c>
      <c r="EE13" s="292">
        <f>DV13</f>
        <v>3097</v>
      </c>
      <c r="EF13" s="293" t="s">
        <v>45</v>
      </c>
      <c r="EG13" s="103"/>
      <c r="EH13" s="104">
        <v>4870</v>
      </c>
      <c r="EI13" s="104">
        <f>SUM(EG13:EH13)</f>
        <v>4870</v>
      </c>
      <c r="EJ13" s="288"/>
      <c r="EK13" s="106">
        <v>3342</v>
      </c>
      <c r="EL13" s="108">
        <v>3342</v>
      </c>
      <c r="EM13" s="106">
        <v>155</v>
      </c>
      <c r="EN13" s="109">
        <f>EL13+EM13</f>
        <v>3497</v>
      </c>
      <c r="EO13" s="278">
        <v>0</v>
      </c>
      <c r="EP13" s="110">
        <f>EQ13-EO13</f>
        <v>0</v>
      </c>
      <c r="EQ13" s="107">
        <f>EJ13</f>
        <v>0</v>
      </c>
      <c r="ER13" s="104">
        <v>2016</v>
      </c>
      <c r="ES13" s="106">
        <f>ET13-ER13</f>
        <v>1326</v>
      </c>
      <c r="ET13" s="108">
        <f>EK13</f>
        <v>3342</v>
      </c>
      <c r="EU13" s="294" t="s">
        <v>45</v>
      </c>
      <c r="EV13" s="103"/>
      <c r="EW13" s="104">
        <v>4252</v>
      </c>
      <c r="EX13" s="104">
        <f>SUM(EV13:EW13)</f>
        <v>4252</v>
      </c>
      <c r="EY13" s="288"/>
      <c r="EZ13" s="277">
        <v>3454</v>
      </c>
      <c r="FA13" s="280">
        <v>3454</v>
      </c>
      <c r="FB13" s="106">
        <v>340</v>
      </c>
      <c r="FC13" s="103">
        <f>FA13+FB13</f>
        <v>3794</v>
      </c>
      <c r="FD13" s="278"/>
      <c r="FE13" s="110"/>
      <c r="FF13" s="107">
        <f>EY13</f>
        <v>0</v>
      </c>
      <c r="FG13" s="104">
        <v>2354</v>
      </c>
      <c r="FH13" s="106">
        <f>FI13-FG13</f>
        <v>1100</v>
      </c>
      <c r="FI13" s="108">
        <f>EZ13</f>
        <v>3454</v>
      </c>
      <c r="FJ13" s="295" t="s">
        <v>45</v>
      </c>
      <c r="FK13" s="103"/>
      <c r="FL13" s="104">
        <v>3502</v>
      </c>
      <c r="FM13" s="104">
        <f>SUM(FK13:FL13)</f>
        <v>3502</v>
      </c>
      <c r="FN13" s="288"/>
      <c r="FO13" s="277">
        <v>2997</v>
      </c>
      <c r="FP13" s="280">
        <v>2997</v>
      </c>
      <c r="FQ13" s="106">
        <v>506</v>
      </c>
      <c r="FR13" s="109">
        <f>FP13+FQ13</f>
        <v>3503</v>
      </c>
      <c r="FS13" s="278"/>
      <c r="FT13" s="110">
        <f>FU13-FS13</f>
        <v>0</v>
      </c>
      <c r="FU13" s="107">
        <f>FN13</f>
        <v>0</v>
      </c>
      <c r="FV13" s="104">
        <v>1928</v>
      </c>
      <c r="FW13" s="106">
        <f>FX13-FV13</f>
        <v>1069</v>
      </c>
      <c r="FX13" s="108">
        <f>FO13</f>
        <v>2997</v>
      </c>
      <c r="FY13" s="296" t="s">
        <v>46</v>
      </c>
      <c r="FZ13" s="124">
        <f>B13+Q13+AF13+AU13+BJ13+BY13+CN13+DC13+DR13+EG13+EV13+FK13</f>
        <v>0</v>
      </c>
      <c r="GA13" s="124">
        <f>C13+R13+AG13+AV13+BK13+BZ13+CO13+DD13+DS13+EH13+EW13+FL13</f>
        <v>42246</v>
      </c>
      <c r="GB13" s="297">
        <f>SUM(FZ13:GA13)</f>
        <v>42246</v>
      </c>
      <c r="GC13" s="123">
        <f>E13+T13+AI13+AX13+BM13+CB13+CQ13+DF13+DU13+EJ13+EY13+FN13</f>
        <v>0</v>
      </c>
      <c r="GD13" s="124">
        <f>F13+U13+AJ13+AY13+BN13+CC13+CR13+DG13+DV13+EK13+EZ13+FO13</f>
        <v>38696</v>
      </c>
      <c r="GE13" s="298">
        <f>SUM(GC13:GD13)</f>
        <v>38696</v>
      </c>
      <c r="GF13" s="124">
        <f>H13+W13+AL13+BA13+BP13+CE13+CT13+DI13+DX13+EM13+FB13+FQ13</f>
        <v>4230</v>
      </c>
      <c r="GG13" s="123">
        <f>GE13+GF13</f>
        <v>42926</v>
      </c>
      <c r="GH13" s="123">
        <f>J13+Y13+AN13+BC13+BR13+CG13+CV13+DK13+DZ13+EO13+FD13+FS13</f>
        <v>0</v>
      </c>
      <c r="GI13" s="124">
        <f>K13+Z13+AO13+BD13+BS13+CH13+CW13+DL13+EA13+EP13+FE13+FT13</f>
        <v>0</v>
      </c>
      <c r="GJ13" s="125">
        <f>L13+AA13+AP13+BE13+BT13+CI13+CX13+DM13+EB13+EQ13+FF13+FU13</f>
        <v>0</v>
      </c>
      <c r="GK13" s="124">
        <f>M13+AB13+AQ13+BF13+BU13+CJ13+CY13+DN13+EC13+ER13+FG13+FV13</f>
        <v>24667</v>
      </c>
      <c r="GL13" s="124">
        <f>N13+AC13+AR13+BG13+BV13+CK13+CZ13+DO13+ED13+ES13+FH13+FW13</f>
        <v>14029</v>
      </c>
      <c r="GM13" s="125">
        <f>O13+AD13+AS13+BH13+BW13+CL13+DA13+DP13+EE13+ET13+FI13+FX13</f>
        <v>38696</v>
      </c>
      <c r="GN13" s="299"/>
    </row>
    <row r="14" spans="1:196" ht="18" customHeight="1">
      <c r="A14" s="276"/>
      <c r="B14" s="126">
        <f>B13/D13</f>
        <v>0</v>
      </c>
      <c r="C14" s="127">
        <f>C13/D13</f>
        <v>1</v>
      </c>
      <c r="D14" s="127">
        <f>D13/D16</f>
        <v>0.11563827408897831</v>
      </c>
      <c r="E14" s="140">
        <f>E13/G13</f>
        <v>0</v>
      </c>
      <c r="F14" s="127">
        <f>F13/G13</f>
        <v>1</v>
      </c>
      <c r="G14" s="129">
        <f>G13/G16</f>
        <v>0.2300599083754258</v>
      </c>
      <c r="H14" s="141">
        <f>H13/I13</f>
        <v>0.12761692650334075</v>
      </c>
      <c r="I14" s="141">
        <f>I13/I13</f>
        <v>1</v>
      </c>
      <c r="J14" s="132"/>
      <c r="K14" s="133"/>
      <c r="L14" s="134"/>
      <c r="M14" s="132">
        <f>M13/O13</f>
        <v>0.583099310696962</v>
      </c>
      <c r="N14" s="133">
        <f>N13/O13</f>
        <v>0.41690068930303803</v>
      </c>
      <c r="O14" s="134">
        <f>O13/O16</f>
        <v>1</v>
      </c>
      <c r="P14" s="279"/>
      <c r="Q14" s="126">
        <f>Q13/S13</f>
        <v>0</v>
      </c>
      <c r="R14" s="127">
        <f>R13/S13</f>
        <v>1</v>
      </c>
      <c r="S14" s="127">
        <f>S13/S16</f>
        <v>0.11927206892246223</v>
      </c>
      <c r="T14" s="140">
        <f>T13/V13</f>
        <v>0</v>
      </c>
      <c r="U14" s="127">
        <f>U13/V13</f>
        <v>1</v>
      </c>
      <c r="V14" s="129">
        <f>V13/V16</f>
        <v>0.2212207856787668</v>
      </c>
      <c r="W14" s="137">
        <f>W13/X13</f>
        <v>0.0890708983875096</v>
      </c>
      <c r="X14" s="141">
        <f>X13/X13</f>
        <v>1</v>
      </c>
      <c r="Y14" s="132"/>
      <c r="Z14" s="133"/>
      <c r="AA14" s="138"/>
      <c r="AB14" s="132">
        <f>AB13/AD13</f>
        <v>0.6088788985670132</v>
      </c>
      <c r="AC14" s="133">
        <f>AC13/AD13</f>
        <v>0.3911211014329868</v>
      </c>
      <c r="AD14" s="134">
        <f>AD13/AD13</f>
        <v>1</v>
      </c>
      <c r="AE14" s="281"/>
      <c r="AF14" s="126">
        <f>AF13/AH13</f>
        <v>0</v>
      </c>
      <c r="AG14" s="127">
        <f>AG13/AH13</f>
        <v>1</v>
      </c>
      <c r="AH14" s="127">
        <f>AH13/AH16</f>
        <v>0.11465996770141755</v>
      </c>
      <c r="AI14" s="140">
        <f>AI13/AK13</f>
        <v>0</v>
      </c>
      <c r="AJ14" s="127">
        <f>AJ13/AK13</f>
        <v>1</v>
      </c>
      <c r="AK14" s="129">
        <f>AK13/AK16</f>
        <v>0.22442471235617809</v>
      </c>
      <c r="AL14" s="137">
        <f>AL13/AM13</f>
        <v>0.1031984007996002</v>
      </c>
      <c r="AM14" s="141">
        <f>AM13/AM13</f>
        <v>1</v>
      </c>
      <c r="AN14" s="132"/>
      <c r="AO14" s="133"/>
      <c r="AP14" s="134"/>
      <c r="AQ14" s="132">
        <f>AQ13/AS13</f>
        <v>0.6177208135971023</v>
      </c>
      <c r="AR14" s="133">
        <f>AR13/AS13</f>
        <v>0.38227918640289776</v>
      </c>
      <c r="AS14" s="134">
        <f>AS13/AS13</f>
        <v>1</v>
      </c>
      <c r="AT14" s="283"/>
      <c r="AU14" s="126">
        <f>AU13/AW13</f>
        <v>0</v>
      </c>
      <c r="AV14" s="127">
        <f>AV13/AW13</f>
        <v>1</v>
      </c>
      <c r="AW14" s="127">
        <f>AW13/AW16</f>
        <v>0.13760112793312967</v>
      </c>
      <c r="AX14" s="140">
        <f>AX13/AZ13</f>
        <v>0</v>
      </c>
      <c r="AY14" s="127">
        <f>AY13/AZ13</f>
        <v>1</v>
      </c>
      <c r="AZ14" s="129">
        <f>AZ13/AZ16</f>
        <v>0.2198549410698096</v>
      </c>
      <c r="BA14" s="137">
        <f>BA13/BB13</f>
        <v>0.09151725983409152</v>
      </c>
      <c r="BB14" s="141">
        <f>BB13/BB13</f>
        <v>1</v>
      </c>
      <c r="BC14" s="132"/>
      <c r="BD14" s="133"/>
      <c r="BE14" s="134"/>
      <c r="BF14" s="132">
        <f>BF13/BH13</f>
        <v>0.6203240058910162</v>
      </c>
      <c r="BG14" s="133">
        <f>BG13/BH13</f>
        <v>0.3796759941089838</v>
      </c>
      <c r="BH14" s="134">
        <f>BH13/BH13</f>
        <v>1</v>
      </c>
      <c r="BI14" s="284"/>
      <c r="BJ14" s="126">
        <f>BJ13/BL13</f>
        <v>0</v>
      </c>
      <c r="BK14" s="127">
        <f>BK13/BL13</f>
        <v>1</v>
      </c>
      <c r="BL14" s="127">
        <f>BL13/BL16</f>
        <v>0.0985862275260556</v>
      </c>
      <c r="BM14" s="140">
        <f>BM13/BO13</f>
        <v>0</v>
      </c>
      <c r="BN14" s="127">
        <f>BN13/BO13</f>
        <v>1</v>
      </c>
      <c r="BO14" s="129">
        <f>BO13/BO16</f>
        <v>0.20530518338070103</v>
      </c>
      <c r="BP14" s="127">
        <f>BP13/BQ13</f>
        <v>0.10895741556534508</v>
      </c>
      <c r="BQ14" s="126">
        <f>BQ13/BQ13</f>
        <v>1</v>
      </c>
      <c r="BR14" s="132"/>
      <c r="BS14" s="133"/>
      <c r="BT14" s="134"/>
      <c r="BU14" s="132">
        <f>BU13/BW13</f>
        <v>0.6222808174027686</v>
      </c>
      <c r="BV14" s="133">
        <f>BV13/BW13</f>
        <v>0.37771918259723136</v>
      </c>
      <c r="BW14" s="134">
        <f>BW13/BW13</f>
        <v>1</v>
      </c>
      <c r="BX14" s="285"/>
      <c r="BY14" s="126">
        <f>BY13/CA13</f>
        <v>0</v>
      </c>
      <c r="BZ14" s="127">
        <f>BZ13/CA13</f>
        <v>1</v>
      </c>
      <c r="CA14" s="127">
        <f>CA13/CA16</f>
        <v>0.11976734312643288</v>
      </c>
      <c r="CB14" s="140">
        <f>CB13/CD13</f>
        <v>0</v>
      </c>
      <c r="CC14" s="127">
        <f>CC13/CD13</f>
        <v>1</v>
      </c>
      <c r="CD14" s="129">
        <f>CD13/CD16</f>
        <v>0.23535660091047042</v>
      </c>
      <c r="CE14" s="137">
        <f>CE13/CF13</f>
        <v>0.10579417699625253</v>
      </c>
      <c r="CF14" s="141">
        <f>CF13/CF13</f>
        <v>1</v>
      </c>
      <c r="CG14" s="132"/>
      <c r="CH14" s="133"/>
      <c r="CI14" s="134"/>
      <c r="CJ14" s="132">
        <f>CJ13/CL13</f>
        <v>0.6708575112830432</v>
      </c>
      <c r="CK14" s="133">
        <f>CK13/CL13</f>
        <v>0.3291424887169568</v>
      </c>
      <c r="CL14" s="134">
        <f>CL13/CL13</f>
        <v>1</v>
      </c>
      <c r="CM14" s="286"/>
      <c r="CN14" s="126">
        <f>CN13/CP13</f>
        <v>0</v>
      </c>
      <c r="CO14" s="127">
        <f>CO13/CP13</f>
        <v>1</v>
      </c>
      <c r="CP14" s="127">
        <f>CP13/CP16</f>
        <v>0.1551868287349669</v>
      </c>
      <c r="CQ14" s="140">
        <f>CQ13/CS13</f>
        <v>0</v>
      </c>
      <c r="CR14" s="127">
        <f>CR13/CS13</f>
        <v>1</v>
      </c>
      <c r="CS14" s="129">
        <f>CS13/CS16</f>
        <v>0.22830383227358653</v>
      </c>
      <c r="CT14" s="137">
        <f>CT13/CU13</f>
        <v>0.08631361760660247</v>
      </c>
      <c r="CU14" s="141">
        <f>CU13/CU13</f>
        <v>1</v>
      </c>
      <c r="CV14" s="132" t="e">
        <f>CV13/CX13</f>
        <v>#DIV/0!</v>
      </c>
      <c r="CW14" s="133" t="e">
        <f>CW13/CX13</f>
        <v>#DIV/0!</v>
      </c>
      <c r="CX14" s="134" t="e">
        <f>CX13/CX13</f>
        <v>#DIV/0!</v>
      </c>
      <c r="CY14" s="132">
        <f>CY13/DA13</f>
        <v>0.6575084681972149</v>
      </c>
      <c r="CZ14" s="133">
        <f>CZ13/DA13</f>
        <v>0.3424915318027851</v>
      </c>
      <c r="DA14" s="134">
        <f>DA13/DA13</f>
        <v>1</v>
      </c>
      <c r="DB14" s="281"/>
      <c r="DC14" s="126">
        <f>DC13/DE13</f>
        <v>0</v>
      </c>
      <c r="DD14" s="127">
        <f>DD13/DE13</f>
        <v>1</v>
      </c>
      <c r="DE14" s="127">
        <f>DE13/DE16</f>
        <v>0.1768248960275348</v>
      </c>
      <c r="DF14" s="140">
        <f>DF13/DH13</f>
        <v>0</v>
      </c>
      <c r="DG14" s="127">
        <f>DG13/DH13</f>
        <v>1</v>
      </c>
      <c r="DH14" s="129">
        <f>DH13/DH16</f>
        <v>0.24402599885299178</v>
      </c>
      <c r="DI14" s="137">
        <f>DI13/DJ13</f>
        <v>0.10515247108307045</v>
      </c>
      <c r="DJ14" s="141">
        <f>DJ13/DJ13</f>
        <v>1</v>
      </c>
      <c r="DK14" s="132" t="e">
        <f>DK13/DM13</f>
        <v>#DIV/0!</v>
      </c>
      <c r="DL14" s="133" t="e">
        <f>DL13/DM13</f>
        <v>#DIV/0!</v>
      </c>
      <c r="DM14" s="134" t="e">
        <f>DM13/DM13</f>
        <v>#DIV/0!</v>
      </c>
      <c r="DN14" s="132">
        <f>DN13/DP13</f>
        <v>0.6682334508421465</v>
      </c>
      <c r="DO14" s="133">
        <f>DO13/DP13</f>
        <v>0.33176654915785353</v>
      </c>
      <c r="DP14" s="134">
        <f>DP13/DP13</f>
        <v>1</v>
      </c>
      <c r="DQ14" s="289"/>
      <c r="DR14" s="300">
        <f>DR13/DT13</f>
        <v>0</v>
      </c>
      <c r="DS14" s="127">
        <f>DS13/DT13</f>
        <v>1</v>
      </c>
      <c r="DT14" s="301">
        <f>DT13/DT16</f>
        <v>0.1315276076403067</v>
      </c>
      <c r="DU14" s="140">
        <f>DU13/DW13</f>
        <v>0</v>
      </c>
      <c r="DV14" s="127">
        <f>DV13/DW13</f>
        <v>1</v>
      </c>
      <c r="DW14" s="127">
        <f>DW13/DW16</f>
        <v>0.2153835454482231</v>
      </c>
      <c r="DX14" s="302">
        <f>DX13/DY13</f>
        <v>0.07854805117524546</v>
      </c>
      <c r="DY14" s="141">
        <f>DY13/DY13</f>
        <v>1</v>
      </c>
      <c r="DZ14" s="132" t="e">
        <f>DZ13/EB13</f>
        <v>#DIV/0!</v>
      </c>
      <c r="EA14" s="133" t="e">
        <f>EA13/EB13</f>
        <v>#DIV/0!</v>
      </c>
      <c r="EB14" s="134" t="e">
        <f>EB13/EB13</f>
        <v>#DIV/0!</v>
      </c>
      <c r="EC14" s="132">
        <f>EC13/EE13</f>
        <v>0.7016467549241201</v>
      </c>
      <c r="ED14" s="133">
        <f>ED13/EE13</f>
        <v>0.2983532450758799</v>
      </c>
      <c r="EE14" s="303">
        <f>EE13/EE13</f>
        <v>1</v>
      </c>
      <c r="EF14" s="293"/>
      <c r="EG14" s="126">
        <f>EG13/EI13</f>
        <v>0</v>
      </c>
      <c r="EH14" s="127">
        <f>EH13/EI13</f>
        <v>1</v>
      </c>
      <c r="EI14" s="127">
        <f>EI13/EI16</f>
        <v>0.15623496198389528</v>
      </c>
      <c r="EJ14" s="140">
        <f>EJ13/EL13</f>
        <v>0</v>
      </c>
      <c r="EK14" s="127">
        <f>EK13/EL13</f>
        <v>1</v>
      </c>
      <c r="EL14" s="129">
        <f>EL13/EL16</f>
        <v>0.21840282316037118</v>
      </c>
      <c r="EM14" s="137">
        <f>EM13/EN13</f>
        <v>0.04432370603374321</v>
      </c>
      <c r="EN14" s="141">
        <f>EN13/EN13</f>
        <v>1</v>
      </c>
      <c r="EO14" s="132" t="e">
        <f>EO13/EQ13</f>
        <v>#DIV/0!</v>
      </c>
      <c r="EP14" s="133" t="e">
        <f>EP13/EQ13</f>
        <v>#DIV/0!</v>
      </c>
      <c r="EQ14" s="134" t="e">
        <f>EQ13/EQ13</f>
        <v>#DIV/0!</v>
      </c>
      <c r="ER14" s="132">
        <f>ER13/ET13</f>
        <v>0.6032315978456014</v>
      </c>
      <c r="ES14" s="133">
        <f>ES13/ET13</f>
        <v>0.39676840215439857</v>
      </c>
      <c r="ET14" s="134">
        <f>ET13/ET13</f>
        <v>1</v>
      </c>
      <c r="EU14" s="294"/>
      <c r="EV14" s="140">
        <f>EV13/EX13</f>
        <v>0</v>
      </c>
      <c r="EW14" s="127">
        <f>EW13/EX13</f>
        <v>1</v>
      </c>
      <c r="EX14" s="127">
        <f>EX13/EX16</f>
        <v>0.14061776572524637</v>
      </c>
      <c r="EY14" s="140">
        <f>EY13/FA13</f>
        <v>0</v>
      </c>
      <c r="EZ14" s="127">
        <f>EZ13/FA13</f>
        <v>1</v>
      </c>
      <c r="FA14" s="129">
        <f>FA13/FA16</f>
        <v>0.23634870671958397</v>
      </c>
      <c r="FB14" s="127">
        <f>FB13/FC13</f>
        <v>0.08961518186610437</v>
      </c>
      <c r="FC14" s="140">
        <f>FC13/FC13</f>
        <v>1</v>
      </c>
      <c r="FD14" s="132" t="e">
        <f>FD13/FF13</f>
        <v>#DIV/0!</v>
      </c>
      <c r="FE14" s="133" t="e">
        <f>FE13/FF13</f>
        <v>#DIV/0!</v>
      </c>
      <c r="FF14" s="134" t="e">
        <f>FF13/FF13</f>
        <v>#DIV/0!</v>
      </c>
      <c r="FG14" s="132">
        <f>FG13/FI13</f>
        <v>0.6815286624203821</v>
      </c>
      <c r="FH14" s="133">
        <f>FH13/FI13</f>
        <v>0.3184713375796178</v>
      </c>
      <c r="FI14" s="134">
        <f>FI13/FI13</f>
        <v>1</v>
      </c>
      <c r="FJ14" s="295"/>
      <c r="FK14" s="126">
        <f>FK13/FM13</f>
        <v>0</v>
      </c>
      <c r="FL14" s="127">
        <f>FL13/FM13</f>
        <v>1</v>
      </c>
      <c r="FM14" s="301">
        <f>FM13/FM16</f>
        <v>0.1207378038269264</v>
      </c>
      <c r="FN14" s="140">
        <f>FN13/FP13</f>
        <v>0</v>
      </c>
      <c r="FO14" s="127">
        <f>FO13/FP13</f>
        <v>1</v>
      </c>
      <c r="FP14" s="129">
        <f>FP13/FP16</f>
        <v>0.22319034852546918</v>
      </c>
      <c r="FQ14" s="137">
        <f>FQ13/FR13</f>
        <v>0.14444761632886097</v>
      </c>
      <c r="FR14" s="141">
        <f>FR13/FR13</f>
        <v>1</v>
      </c>
      <c r="FS14" s="132" t="e">
        <f>FS13/FU13</f>
        <v>#DIV/0!</v>
      </c>
      <c r="FT14" s="133" t="e">
        <f>FT13/FU13</f>
        <v>#DIV/0!</v>
      </c>
      <c r="FU14" s="134" t="e">
        <f>FU13/FU13</f>
        <v>#DIV/0!</v>
      </c>
      <c r="FV14" s="132">
        <f>FV13/FX13</f>
        <v>0.64330997664331</v>
      </c>
      <c r="FW14" s="133">
        <f>FW13/FX13</f>
        <v>0.35669002335669003</v>
      </c>
      <c r="FX14" s="138">
        <f>FX13/FX13</f>
        <v>1</v>
      </c>
      <c r="FY14" s="304" t="s">
        <v>47</v>
      </c>
      <c r="FZ14" s="126">
        <f>FZ13/GB13</f>
        <v>0</v>
      </c>
      <c r="GA14" s="127">
        <f>GA13/GB13</f>
        <v>1</v>
      </c>
      <c r="GB14" s="127">
        <f>GB13/GB16</f>
        <v>0.12867716487466113</v>
      </c>
      <c r="GC14" s="140">
        <f>GC13/GE13</f>
        <v>0</v>
      </c>
      <c r="GD14" s="127">
        <f>GD13/GE13</f>
        <v>1</v>
      </c>
      <c r="GE14" s="129">
        <f>GE13/GE16</f>
        <v>0.22454723232885934</v>
      </c>
      <c r="GF14" s="137">
        <f>GF13/GG13</f>
        <v>0.09854167637329357</v>
      </c>
      <c r="GG14" s="141">
        <f>GG13/GG13</f>
        <v>1</v>
      </c>
      <c r="GH14" s="132" t="e">
        <f>GH13/GJ13</f>
        <v>#DIV/0!</v>
      </c>
      <c r="GI14" s="133" t="e">
        <f>GI13/GJ13</f>
        <v>#DIV/0!</v>
      </c>
      <c r="GJ14" s="134" t="e">
        <f>GJ13/GJ13</f>
        <v>#DIV/0!</v>
      </c>
      <c r="GK14" s="132">
        <f>GK13/GM13</f>
        <v>0.6374560678106265</v>
      </c>
      <c r="GL14" s="133">
        <f>GL13/GM13</f>
        <v>0.3625439321893736</v>
      </c>
      <c r="GM14" s="134">
        <f>GM13/GM13</f>
        <v>1</v>
      </c>
      <c r="GN14" s="159"/>
    </row>
    <row r="15" spans="1:256" s="171" customFormat="1" ht="12.75">
      <c r="A15" s="305"/>
      <c r="E15" s="164"/>
      <c r="H15" s="270"/>
      <c r="I15" s="271"/>
      <c r="J15" s="306"/>
      <c r="K15" s="307"/>
      <c r="L15" s="308"/>
      <c r="M15" s="270"/>
      <c r="N15" s="164"/>
      <c r="O15" s="169"/>
      <c r="P15" s="305"/>
      <c r="T15" s="164"/>
      <c r="W15" s="270"/>
      <c r="X15" s="271"/>
      <c r="Y15" s="306"/>
      <c r="Z15" s="307"/>
      <c r="AA15" s="308"/>
      <c r="AB15" s="306"/>
      <c r="AC15" s="307"/>
      <c r="AD15" s="308"/>
      <c r="AE15" s="309"/>
      <c r="AI15" s="164"/>
      <c r="AL15" s="270"/>
      <c r="AM15" s="271"/>
      <c r="AN15" s="270"/>
      <c r="AO15" s="164"/>
      <c r="AP15" s="169"/>
      <c r="AQ15" s="270"/>
      <c r="AR15" s="164"/>
      <c r="AS15" s="169"/>
      <c r="AT15" s="309"/>
      <c r="AX15" s="164"/>
      <c r="BA15" s="270"/>
      <c r="BB15" s="271"/>
      <c r="BC15" s="306"/>
      <c r="BD15" s="307"/>
      <c r="BE15" s="308"/>
      <c r="BF15" s="270"/>
      <c r="BG15" s="164"/>
      <c r="BH15" s="169"/>
      <c r="BI15" s="309"/>
      <c r="BM15" s="164"/>
      <c r="BP15" s="270"/>
      <c r="BQ15" s="271"/>
      <c r="BR15" s="270"/>
      <c r="BS15" s="164"/>
      <c r="BT15" s="169"/>
      <c r="BU15" s="270"/>
      <c r="BV15" s="164"/>
      <c r="BW15" s="169"/>
      <c r="BX15" s="310"/>
      <c r="CB15" s="164"/>
      <c r="CE15" s="270"/>
      <c r="CF15" s="271"/>
      <c r="CG15" s="270"/>
      <c r="CH15" s="164"/>
      <c r="CI15" s="169"/>
      <c r="CJ15" s="270"/>
      <c r="CK15" s="164"/>
      <c r="CL15" s="169"/>
      <c r="CM15" s="309"/>
      <c r="CQ15" s="164"/>
      <c r="CT15" s="270"/>
      <c r="CU15" s="271"/>
      <c r="CV15" s="270"/>
      <c r="CW15" s="164"/>
      <c r="CX15" s="169"/>
      <c r="CY15" s="270"/>
      <c r="CZ15" s="164"/>
      <c r="DA15" s="169"/>
      <c r="DB15" s="309"/>
      <c r="DF15" s="164"/>
      <c r="DI15" s="270"/>
      <c r="DJ15" s="271"/>
      <c r="DK15" s="270"/>
      <c r="DL15" s="164"/>
      <c r="DM15" s="169"/>
      <c r="DN15" s="270"/>
      <c r="DO15" s="164"/>
      <c r="DP15" s="169"/>
      <c r="DQ15" s="309"/>
      <c r="DT15" s="311"/>
      <c r="DU15" s="164"/>
      <c r="DX15" s="270"/>
      <c r="DY15" s="271"/>
      <c r="DZ15" s="270"/>
      <c r="EA15" s="164"/>
      <c r="EB15" s="169"/>
      <c r="EC15" s="270"/>
      <c r="ED15" s="164"/>
      <c r="EE15" s="169"/>
      <c r="EF15" s="309"/>
      <c r="EJ15" s="164"/>
      <c r="EM15" s="270"/>
      <c r="EN15" s="271"/>
      <c r="EO15" s="270"/>
      <c r="EP15" s="164"/>
      <c r="EQ15" s="169"/>
      <c r="ER15" s="270"/>
      <c r="ES15" s="164"/>
      <c r="ET15" s="169"/>
      <c r="EU15" s="309"/>
      <c r="EY15" s="164"/>
      <c r="FB15" s="270"/>
      <c r="FC15" s="271"/>
      <c r="FD15" s="270"/>
      <c r="FE15" s="164"/>
      <c r="FF15" s="169"/>
      <c r="FG15" s="270"/>
      <c r="FH15" s="164"/>
      <c r="FI15" s="169"/>
      <c r="FJ15" s="309"/>
      <c r="FM15" s="311"/>
      <c r="FN15" s="164"/>
      <c r="FQ15" s="270"/>
      <c r="FR15" s="271"/>
      <c r="FS15" s="270"/>
      <c r="FT15" s="164"/>
      <c r="FU15" s="169"/>
      <c r="FV15" s="270"/>
      <c r="FW15" s="164"/>
      <c r="FX15" s="169"/>
      <c r="FY15" s="312"/>
      <c r="GC15" s="164"/>
      <c r="GF15" s="270"/>
      <c r="GG15" s="271"/>
      <c r="GH15" s="270"/>
      <c r="GI15" s="164"/>
      <c r="GJ15" s="169"/>
      <c r="GK15" s="270"/>
      <c r="GL15" s="164"/>
      <c r="GM15" s="169"/>
      <c r="GN15" s="159"/>
      <c r="GO15" s="275"/>
      <c r="GP15" s="275"/>
      <c r="GQ15" s="275"/>
      <c r="GR15" s="275"/>
      <c r="GS15" s="275"/>
      <c r="GT15" s="275"/>
      <c r="GU15" s="275"/>
      <c r="GV15" s="275"/>
      <c r="GW15" s="275"/>
      <c r="GX15" s="275"/>
      <c r="GY15" s="275"/>
      <c r="GZ15" s="275"/>
      <c r="HA15" s="275"/>
      <c r="HB15" s="275"/>
      <c r="HC15" s="275"/>
      <c r="HD15" s="275"/>
      <c r="HE15" s="275"/>
      <c r="HF15" s="275"/>
      <c r="HG15" s="275"/>
      <c r="HH15" s="275"/>
      <c r="HI15" s="275"/>
      <c r="HJ15" s="275"/>
      <c r="HK15" s="275"/>
      <c r="HL15" s="275"/>
      <c r="HM15" s="275"/>
      <c r="HN15" s="275"/>
      <c r="HO15" s="275"/>
      <c r="HP15" s="275"/>
      <c r="HQ15" s="275"/>
      <c r="HR15" s="275"/>
      <c r="HS15" s="275"/>
      <c r="HT15" s="275"/>
      <c r="HU15" s="275"/>
      <c r="HV15" s="275"/>
      <c r="HW15" s="275"/>
      <c r="HX15" s="275"/>
      <c r="HY15" s="275"/>
      <c r="HZ15" s="275"/>
      <c r="IA15" s="275"/>
      <c r="IB15" s="275"/>
      <c r="IC15" s="275"/>
      <c r="ID15" s="275"/>
      <c r="IE15" s="275"/>
      <c r="IF15" s="275"/>
      <c r="IG15" s="275"/>
      <c r="IH15" s="275"/>
      <c r="II15" s="275"/>
      <c r="IJ15" s="275"/>
      <c r="IK15" s="275"/>
      <c r="IL15" s="275"/>
      <c r="IM15" s="275"/>
      <c r="IN15" s="275"/>
      <c r="IO15" s="275"/>
      <c r="IP15" s="275"/>
      <c r="IQ15" s="275"/>
      <c r="IR15" s="275"/>
      <c r="IS15" s="275"/>
      <c r="IT15" s="275"/>
      <c r="IU15" s="275"/>
      <c r="IV15" s="275"/>
    </row>
    <row r="16" spans="1:195" ht="12.75">
      <c r="A16" s="313" t="s">
        <v>48</v>
      </c>
      <c r="B16" s="314">
        <f>B4+B13</f>
        <v>31646</v>
      </c>
      <c r="C16" s="314">
        <f>C4+C13</f>
        <v>4138</v>
      </c>
      <c r="D16" s="314">
        <f>SUM(B16:C16)</f>
        <v>35784</v>
      </c>
      <c r="E16" s="314">
        <f>G16-F16</f>
        <v>13109</v>
      </c>
      <c r="F16" s="314">
        <f>F10+F13</f>
        <v>3917</v>
      </c>
      <c r="G16" s="314">
        <f>G10+G13</f>
        <v>17026</v>
      </c>
      <c r="H16" s="314">
        <f>H10+H13</f>
        <v>1095</v>
      </c>
      <c r="I16" s="314">
        <f>G16+H16</f>
        <v>18121</v>
      </c>
      <c r="J16" s="315">
        <f>J4+J6+J8+J13</f>
        <v>4499</v>
      </c>
      <c r="K16" s="315">
        <f>K4+K6+K8+K13</f>
        <v>8610</v>
      </c>
      <c r="L16" s="315">
        <f>L4+L6+L8+L13</f>
        <v>13109</v>
      </c>
      <c r="M16" s="314">
        <f>M4+M6+M8+M13</f>
        <v>2284</v>
      </c>
      <c r="N16" s="314">
        <f>N4+N6+N8+N13</f>
        <v>1633</v>
      </c>
      <c r="O16" s="314">
        <f>O4+O6+O8+O13</f>
        <v>3917</v>
      </c>
      <c r="P16" s="313" t="s">
        <v>48</v>
      </c>
      <c r="Q16" s="314">
        <f>Q10+Q13</f>
        <v>28215</v>
      </c>
      <c r="R16" s="314">
        <f>R10+R13</f>
        <v>3821</v>
      </c>
      <c r="S16" s="314">
        <f>S10+S13</f>
        <v>32036</v>
      </c>
      <c r="T16" s="314">
        <f>V16-U16</f>
        <v>12529</v>
      </c>
      <c r="U16" s="314">
        <f>U10+U13</f>
        <v>3559</v>
      </c>
      <c r="V16" s="314">
        <f>V10+V13</f>
        <v>16088</v>
      </c>
      <c r="W16" s="314">
        <f>W10+W13</f>
        <v>1935</v>
      </c>
      <c r="X16" s="314">
        <f>V16+W16</f>
        <v>18023</v>
      </c>
      <c r="Y16" s="315">
        <f>Y10+Y13</f>
        <v>4189</v>
      </c>
      <c r="Z16" s="315">
        <f>Z10+Z13</f>
        <v>8340</v>
      </c>
      <c r="AA16" s="315">
        <f>AA10+AA13</f>
        <v>12529</v>
      </c>
      <c r="AB16" s="315">
        <f>AB10+AB13</f>
        <v>2167</v>
      </c>
      <c r="AC16" s="315">
        <f>AC10+AC13</f>
        <v>1392</v>
      </c>
      <c r="AD16" s="315">
        <f>AD10+AD13</f>
        <v>3559</v>
      </c>
      <c r="AE16" s="313" t="s">
        <v>48</v>
      </c>
      <c r="AF16" s="314">
        <f>AF4+AF6+AF13</f>
        <v>29604</v>
      </c>
      <c r="AG16" s="314">
        <f>AG4+AG6+AG13</f>
        <v>3834</v>
      </c>
      <c r="AH16" s="314">
        <f>SUM(AF16:AG16)</f>
        <v>33438</v>
      </c>
      <c r="AI16" s="314">
        <f>AK16-AJ16</f>
        <v>12403</v>
      </c>
      <c r="AJ16" s="314">
        <f>AJ4+AJ6+AJ8+AJ13</f>
        <v>3589</v>
      </c>
      <c r="AK16" s="314">
        <f>AK4+AK6+AK8+AK13</f>
        <v>15992</v>
      </c>
      <c r="AL16" s="314">
        <f>AL4+AL6+AL8+AL13</f>
        <v>2429</v>
      </c>
      <c r="AM16" s="314">
        <f>AK16+AL16</f>
        <v>18421</v>
      </c>
      <c r="AN16" s="314">
        <f>AN4+AN6+AN8+AN13</f>
        <v>4255</v>
      </c>
      <c r="AO16" s="314">
        <f>AO4+AO6+AO8+AO13</f>
        <v>8148</v>
      </c>
      <c r="AP16" s="314">
        <f>AP4+AP6+AP8+AP13</f>
        <v>12403</v>
      </c>
      <c r="AQ16" s="314">
        <f>AQ4+AQ6+AQ8+AQ13</f>
        <v>2217</v>
      </c>
      <c r="AR16" s="314">
        <f>AR4+AR6+AR8+AR13</f>
        <v>1372</v>
      </c>
      <c r="AS16" s="314">
        <f>AS4+AS6+AS8+AS13</f>
        <v>3589</v>
      </c>
      <c r="AT16" s="316" t="s">
        <v>48</v>
      </c>
      <c r="AU16" s="314">
        <f>AU4+AU6+AU13</f>
        <v>25690</v>
      </c>
      <c r="AV16" s="314">
        <f>AV4+AV6+AV13</f>
        <v>4099</v>
      </c>
      <c r="AW16" s="314">
        <f>SUM(AU16:AV16)</f>
        <v>29789</v>
      </c>
      <c r="AX16" s="314">
        <f>AZ16-AY16</f>
        <v>12047</v>
      </c>
      <c r="AY16" s="314">
        <f>AY4+AY6+AY8+AY13</f>
        <v>3395</v>
      </c>
      <c r="AZ16" s="314">
        <f>AZ4+AZ6+AZ8+AZ13</f>
        <v>15442</v>
      </c>
      <c r="BA16" s="314">
        <f>BA4+BA6+BA8+BA13</f>
        <v>1993</v>
      </c>
      <c r="BB16" s="314">
        <f>AZ16+BA16</f>
        <v>17435</v>
      </c>
      <c r="BC16" s="315">
        <f>BC4+BC6+BC8+BC13</f>
        <v>4255</v>
      </c>
      <c r="BD16" s="315">
        <f>BD4+BD6+BD8+BD13</f>
        <v>7792</v>
      </c>
      <c r="BE16" s="315">
        <f>BE4+BE6+BE8+BE13</f>
        <v>12047</v>
      </c>
      <c r="BF16" s="314">
        <f>BF4+BF6+BF8+BF13</f>
        <v>2106</v>
      </c>
      <c r="BG16" s="314">
        <f>BG4+BG6+BG8+BG13</f>
        <v>1289</v>
      </c>
      <c r="BH16" s="314">
        <f>BH4+BH6+BH8+BH13</f>
        <v>3395</v>
      </c>
      <c r="BI16" s="313" t="s">
        <v>48</v>
      </c>
      <c r="BJ16" s="314">
        <f>BJ10+BJ13</f>
        <v>28628</v>
      </c>
      <c r="BK16" s="314">
        <f>BK10+BK13</f>
        <v>3131</v>
      </c>
      <c r="BL16" s="314">
        <f>SUM(BJ16:BK16)</f>
        <v>31759</v>
      </c>
      <c r="BM16" s="314">
        <f>BO16-BN16</f>
        <v>11744</v>
      </c>
      <c r="BN16" s="314">
        <f>BN10+BN13</f>
        <v>3034</v>
      </c>
      <c r="BO16" s="314">
        <f>BO10+BO13</f>
        <v>14778</v>
      </c>
      <c r="BP16" s="314">
        <f>BP10+BP13</f>
        <v>1942</v>
      </c>
      <c r="BQ16" s="314">
        <f>BO16+BP16</f>
        <v>16720</v>
      </c>
      <c r="BR16" s="314">
        <f>BR10+BR13</f>
        <v>4135</v>
      </c>
      <c r="BS16" s="314">
        <f>BS10+BS13</f>
        <v>7609</v>
      </c>
      <c r="BT16" s="314">
        <f>BT10+BT13</f>
        <v>11744</v>
      </c>
      <c r="BU16" s="314">
        <f>BU10+BU13</f>
        <v>1888</v>
      </c>
      <c r="BV16" s="314">
        <f>BV10+BV13</f>
        <v>1146</v>
      </c>
      <c r="BW16" s="314">
        <f>BW10+BW13</f>
        <v>3034</v>
      </c>
      <c r="BX16" s="313" t="s">
        <v>48</v>
      </c>
      <c r="BY16" s="314">
        <f>BY10+BY13</f>
        <v>20733</v>
      </c>
      <c r="BZ16" s="314">
        <f>BZ10+BZ13</f>
        <v>2821</v>
      </c>
      <c r="CA16" s="314">
        <f>SUM(BY16:BZ16)</f>
        <v>23554</v>
      </c>
      <c r="CB16" s="314">
        <f>CD16-CC16</f>
        <v>10078</v>
      </c>
      <c r="CC16" s="314">
        <f>CC10+CC13</f>
        <v>3102</v>
      </c>
      <c r="CD16" s="314">
        <f>CD10+CD13</f>
        <v>13180</v>
      </c>
      <c r="CE16" s="314">
        <f>CE10+CE13</f>
        <v>2150</v>
      </c>
      <c r="CF16" s="314">
        <f>CD16+CE16</f>
        <v>15330</v>
      </c>
      <c r="CG16" s="314">
        <f>CG10+CG13</f>
        <v>3906</v>
      </c>
      <c r="CH16" s="314">
        <f>CH10+CH13</f>
        <v>6172</v>
      </c>
      <c r="CI16" s="314">
        <f>CI10+CI13</f>
        <v>10078</v>
      </c>
      <c r="CJ16" s="314">
        <f>CJ10+CJ13</f>
        <v>2081</v>
      </c>
      <c r="CK16" s="314">
        <f>CK10+CK13</f>
        <v>1021</v>
      </c>
      <c r="CL16" s="314">
        <f>CL10+CL13</f>
        <v>3102</v>
      </c>
      <c r="CM16" s="313" t="s">
        <v>48</v>
      </c>
      <c r="CN16" s="314">
        <f>CN10+CN13</f>
        <v>13136</v>
      </c>
      <c r="CO16" s="314">
        <f>CO10+CO13</f>
        <v>2413</v>
      </c>
      <c r="CP16" s="314">
        <f>SUM(CN16:CO16)</f>
        <v>15549</v>
      </c>
      <c r="CQ16" s="314">
        <f>CS16-CR16</f>
        <v>8981</v>
      </c>
      <c r="CR16" s="314">
        <f>CR10+CR13</f>
        <v>2657</v>
      </c>
      <c r="CS16" s="314">
        <f>CS10+CS13</f>
        <v>11638</v>
      </c>
      <c r="CT16" s="314">
        <f>CT10+CT13</f>
        <v>1157</v>
      </c>
      <c r="CU16" s="314">
        <f>CS16+CT16</f>
        <v>12795</v>
      </c>
      <c r="CV16" s="314">
        <f>CV10+CV13</f>
        <v>3698</v>
      </c>
      <c r="CW16" s="314">
        <f>CW10+CW13</f>
        <v>5283</v>
      </c>
      <c r="CX16" s="314">
        <f>CX10+CX13</f>
        <v>8981</v>
      </c>
      <c r="CY16" s="314">
        <f>CY10+CY13</f>
        <v>1747</v>
      </c>
      <c r="CZ16" s="317">
        <f>CZ10+CZ13</f>
        <v>910</v>
      </c>
      <c r="DA16" s="317">
        <f>DA10+DA13</f>
        <v>2657</v>
      </c>
      <c r="DB16" s="313" t="s">
        <v>48</v>
      </c>
      <c r="DC16" s="314">
        <f>DC10+DC13</f>
        <v>11480</v>
      </c>
      <c r="DD16" s="314">
        <f>DD10+DD13</f>
        <v>2466</v>
      </c>
      <c r="DE16" s="314">
        <f>SUM(DC16:DD16)</f>
        <v>13946</v>
      </c>
      <c r="DF16" s="314">
        <f>DH16-DG16</f>
        <v>7909</v>
      </c>
      <c r="DG16" s="314">
        <f>DG10+DG13</f>
        <v>2553</v>
      </c>
      <c r="DH16" s="314">
        <f>DH10+DH13</f>
        <v>10462</v>
      </c>
      <c r="DI16" s="314">
        <f>DI10+DI13</f>
        <v>1812</v>
      </c>
      <c r="DJ16" s="314">
        <f>DH16+DI16</f>
        <v>12274</v>
      </c>
      <c r="DK16" s="317">
        <f>DK10+DK13</f>
        <v>2920</v>
      </c>
      <c r="DL16" s="317">
        <f>DL10+DL13</f>
        <v>4989</v>
      </c>
      <c r="DM16" s="317">
        <f>DM10+DM13</f>
        <v>7909</v>
      </c>
      <c r="DN16" s="317">
        <f>DN10+DN13</f>
        <v>1706</v>
      </c>
      <c r="DO16" s="317">
        <f>DO10+DO13</f>
        <v>847</v>
      </c>
      <c r="DP16" s="317">
        <f>DP10+DP13</f>
        <v>2553</v>
      </c>
      <c r="DQ16" s="313" t="s">
        <v>48</v>
      </c>
      <c r="DR16" s="314">
        <f>DR10+DR13</f>
        <v>19142</v>
      </c>
      <c r="DS16" s="314">
        <f>DS10+DS13</f>
        <v>2899</v>
      </c>
      <c r="DT16" s="314">
        <f>SUM(DR16:DS16)</f>
        <v>22041</v>
      </c>
      <c r="DU16" s="314">
        <f>DW16-DV16</f>
        <v>11282</v>
      </c>
      <c r="DV16" s="314">
        <f>DV10+DV13</f>
        <v>3097</v>
      </c>
      <c r="DW16" s="314">
        <f>DW10+DW13</f>
        <v>14379</v>
      </c>
      <c r="DX16" s="314">
        <f>DX10+DX13</f>
        <v>1874</v>
      </c>
      <c r="DY16" s="314">
        <f>DW16+DX16</f>
        <v>16253</v>
      </c>
      <c r="DZ16" s="314">
        <f>DZ10+DZ13</f>
        <v>3929</v>
      </c>
      <c r="EA16" s="314">
        <f>EA10+EA13</f>
        <v>7353</v>
      </c>
      <c r="EB16" s="314">
        <f>EB10+EB13</f>
        <v>11282</v>
      </c>
      <c r="EC16" s="314">
        <f>EC10+EC13</f>
        <v>2173</v>
      </c>
      <c r="ED16" s="317">
        <f>ED10+ED13</f>
        <v>924</v>
      </c>
      <c r="EE16" s="317">
        <f>EE10+EE13</f>
        <v>3097</v>
      </c>
      <c r="EF16" s="313" t="s">
        <v>48</v>
      </c>
      <c r="EG16" s="314">
        <f>EG10+EG13</f>
        <v>26301</v>
      </c>
      <c r="EH16" s="314">
        <f>EH10+EH13</f>
        <v>4870</v>
      </c>
      <c r="EI16" s="314">
        <f>SUM(EG16:EH16)</f>
        <v>31171</v>
      </c>
      <c r="EJ16" s="314">
        <f>EL16-EK16</f>
        <v>11960</v>
      </c>
      <c r="EK16" s="314">
        <f>EK10+EK13</f>
        <v>3342</v>
      </c>
      <c r="EL16" s="314">
        <f>EL10+EL13</f>
        <v>15302</v>
      </c>
      <c r="EM16" s="314">
        <f>EM10+EM13</f>
        <v>1646</v>
      </c>
      <c r="EN16" s="314">
        <f>EL16+EM16</f>
        <v>16948</v>
      </c>
      <c r="EO16" s="314">
        <f>EO10+EO13</f>
        <v>3951</v>
      </c>
      <c r="EP16" s="314">
        <f>EP10+EP13</f>
        <v>8009</v>
      </c>
      <c r="EQ16" s="314">
        <f>EQ10+EQ13</f>
        <v>11960</v>
      </c>
      <c r="ER16" s="314">
        <f>ER10+ER13</f>
        <v>2016</v>
      </c>
      <c r="ES16" s="317">
        <f>ES10+ES13</f>
        <v>1326</v>
      </c>
      <c r="ET16" s="317">
        <f>ET10+ET13</f>
        <v>3342</v>
      </c>
      <c r="EU16" s="313" t="s">
        <v>48</v>
      </c>
      <c r="EV16" s="314">
        <f>EV10+EV13</f>
        <v>25986</v>
      </c>
      <c r="EW16" s="314">
        <f>EW10+EW13</f>
        <v>4252</v>
      </c>
      <c r="EX16" s="314">
        <f>SUM(EV16:EW16)</f>
        <v>30238</v>
      </c>
      <c r="EY16" s="314">
        <f>FA16-EZ16</f>
        <v>11160</v>
      </c>
      <c r="EZ16" s="314">
        <f>EZ10+EZ13</f>
        <v>3454</v>
      </c>
      <c r="FA16" s="314">
        <f>FA10+FA13</f>
        <v>14614</v>
      </c>
      <c r="FB16" s="314">
        <f>FB10+FB13</f>
        <v>2078</v>
      </c>
      <c r="FC16" s="314">
        <f>FA16+FB16</f>
        <v>16692</v>
      </c>
      <c r="FD16" s="314">
        <f>FD10+FD13</f>
        <v>3978</v>
      </c>
      <c r="FE16" s="314">
        <f>FE10+FE13</f>
        <v>7182</v>
      </c>
      <c r="FF16" s="314">
        <f>FF10+FF13</f>
        <v>11160</v>
      </c>
      <c r="FG16" s="314">
        <f>FG10+FG13</f>
        <v>2354</v>
      </c>
      <c r="FH16" s="317">
        <f>FH10+FH13</f>
        <v>1100</v>
      </c>
      <c r="FI16" s="317">
        <f>FI10+FI13</f>
        <v>3454</v>
      </c>
      <c r="FJ16" s="313" t="s">
        <v>48</v>
      </c>
      <c r="FK16" s="314">
        <f>FK10+FK13</f>
        <v>25503</v>
      </c>
      <c r="FL16" s="314">
        <f>FL10+FL13</f>
        <v>3502</v>
      </c>
      <c r="FM16" s="314">
        <f>SUM(FK16:FL16)</f>
        <v>29005</v>
      </c>
      <c r="FN16" s="314">
        <f>FP16-FO16</f>
        <v>10431</v>
      </c>
      <c r="FO16" s="314">
        <f>FO10+FO13</f>
        <v>2997</v>
      </c>
      <c r="FP16" s="314">
        <f>FP10+FP13</f>
        <v>13428</v>
      </c>
      <c r="FQ16" s="314">
        <f>FQ10+FQ13</f>
        <v>2563</v>
      </c>
      <c r="FR16" s="314">
        <f>FP16+FQ16</f>
        <v>15991</v>
      </c>
      <c r="FS16" s="318">
        <f>FS10+FS13</f>
        <v>3667</v>
      </c>
      <c r="FT16" s="318">
        <f>FT10+FT13</f>
        <v>6764</v>
      </c>
      <c r="FU16" s="318">
        <f>FU10+FU13</f>
        <v>10431</v>
      </c>
      <c r="FV16" s="318">
        <f>FV10+FV13</f>
        <v>1928</v>
      </c>
      <c r="FW16" s="317">
        <f>FW10+FW13</f>
        <v>1069</v>
      </c>
      <c r="FX16" s="317">
        <f>FX10+FX13</f>
        <v>2997</v>
      </c>
      <c r="FY16" s="319" t="s">
        <v>49</v>
      </c>
      <c r="FZ16" s="314">
        <f>SUM(FZ10+FZ13)</f>
        <v>286064</v>
      </c>
      <c r="GA16" s="314">
        <f>SUM(GA10+GA13)</f>
        <v>42246</v>
      </c>
      <c r="GB16" s="314">
        <f>SUM(GB10+GB13)</f>
        <v>328310</v>
      </c>
      <c r="GC16" s="314">
        <f>SUM(GC10+GC13)</f>
        <v>133633</v>
      </c>
      <c r="GD16" s="314">
        <f>SUM(GD10+GD13)</f>
        <v>38696</v>
      </c>
      <c r="GE16" s="314">
        <f>SUM(GE10+GE13)</f>
        <v>172329</v>
      </c>
      <c r="GF16" s="314">
        <f>GF10+GF13</f>
        <v>22674</v>
      </c>
      <c r="GG16" s="314">
        <f>GE16+GF16</f>
        <v>195003</v>
      </c>
      <c r="GH16" s="314">
        <f>GH10+GH13</f>
        <v>47382</v>
      </c>
      <c r="GI16" s="314">
        <f>GI10+GI13</f>
        <v>86251</v>
      </c>
      <c r="GJ16" s="314">
        <f>GJ10+GJ13</f>
        <v>133633</v>
      </c>
      <c r="GK16" s="314">
        <f>GK10+GK13</f>
        <v>24667</v>
      </c>
      <c r="GL16" s="314">
        <f>GL10+GL13</f>
        <v>14029</v>
      </c>
      <c r="GM16" s="314">
        <f>GM10+GM13</f>
        <v>38696</v>
      </c>
    </row>
    <row r="17" spans="1:195" ht="12.75">
      <c r="A17" s="320" t="s">
        <v>50</v>
      </c>
      <c r="B17" s="321">
        <f>B16/D16</f>
        <v>0.8843617259110217</v>
      </c>
      <c r="C17" s="321">
        <f>C16/D16</f>
        <v>0.11563827408897831</v>
      </c>
      <c r="D17" s="321">
        <f>D16/D56</f>
        <v>0.6756797583081571</v>
      </c>
      <c r="E17" s="322">
        <f>E16/G16</f>
        <v>0.7699400916245742</v>
      </c>
      <c r="F17" s="322">
        <f>F16/G16</f>
        <v>0.2300599083754258</v>
      </c>
      <c r="G17" s="322">
        <f>G16/G56</f>
        <v>0.5639055410194416</v>
      </c>
      <c r="H17" s="322">
        <f>H16/I16</f>
        <v>0.060427128745654216</v>
      </c>
      <c r="I17" s="322">
        <v>1</v>
      </c>
      <c r="J17" s="322">
        <f>J16/L16</f>
        <v>0.34319932870546954</v>
      </c>
      <c r="K17" s="322">
        <f>K16/L16</f>
        <v>0.6568006712945305</v>
      </c>
      <c r="L17" s="323">
        <v>1</v>
      </c>
      <c r="M17" s="322">
        <f>M16/O16</f>
        <v>0.583099310696962</v>
      </c>
      <c r="N17" s="324">
        <f>N16/O16</f>
        <v>0.41690068930303803</v>
      </c>
      <c r="O17" s="323">
        <v>1</v>
      </c>
      <c r="P17" s="320" t="s">
        <v>50</v>
      </c>
      <c r="Q17" s="321">
        <f>Q16/S16</f>
        <v>0.8807279310775378</v>
      </c>
      <c r="R17" s="321">
        <f>R16/S16</f>
        <v>0.11927206892246223</v>
      </c>
      <c r="S17" s="321">
        <f>S16/S56</f>
        <v>0.6408609894176719</v>
      </c>
      <c r="T17" s="322">
        <f>T16/V16</f>
        <v>0.7787792143212332</v>
      </c>
      <c r="U17" s="322">
        <f>U16/V16</f>
        <v>0.2212207856787668</v>
      </c>
      <c r="V17" s="322">
        <f>V16/V56</f>
        <v>0.5549308406057052</v>
      </c>
      <c r="W17" s="322">
        <f>W16/X16</f>
        <v>0.10736281418187871</v>
      </c>
      <c r="X17" s="322">
        <v>1</v>
      </c>
      <c r="Y17" s="322">
        <f>Y16/AA16</f>
        <v>0.3343443211748743</v>
      </c>
      <c r="Z17" s="322">
        <f>Z16/AA16</f>
        <v>0.6656556788251257</v>
      </c>
      <c r="AA17" s="325">
        <v>1</v>
      </c>
      <c r="AB17" s="322">
        <f>AB16/AD16</f>
        <v>0.6088788985670132</v>
      </c>
      <c r="AC17" s="324">
        <f>AC16/AD16</f>
        <v>0.3911211014329868</v>
      </c>
      <c r="AD17" s="323">
        <v>1</v>
      </c>
      <c r="AE17" s="320" t="s">
        <v>50</v>
      </c>
      <c r="AF17" s="321">
        <f>AF16/AH16</f>
        <v>0.8853400322985825</v>
      </c>
      <c r="AG17" s="321">
        <f>AG16/AH16</f>
        <v>0.11465996770141755</v>
      </c>
      <c r="AH17" s="321">
        <f>AH16/AH56</f>
        <v>0.6542359616513402</v>
      </c>
      <c r="AI17" s="322">
        <f>AI16/AK16</f>
        <v>0.7755752876438219</v>
      </c>
      <c r="AJ17" s="322">
        <f>AJ16/AK16</f>
        <v>0.22442471235617809</v>
      </c>
      <c r="AK17" s="322">
        <f>AK16/AK56</f>
        <v>0.5428193204575541</v>
      </c>
      <c r="AL17" s="322">
        <f>AL16/AM16</f>
        <v>0.13186037674393356</v>
      </c>
      <c r="AM17" s="322">
        <v>1</v>
      </c>
      <c r="AN17" s="322">
        <f>AN16/AP16</f>
        <v>0.3430621623800693</v>
      </c>
      <c r="AO17" s="322">
        <f>AO16/AP16</f>
        <v>0.6569378376199306</v>
      </c>
      <c r="AP17" s="323">
        <v>1</v>
      </c>
      <c r="AQ17" s="322">
        <f>AQ16/AS16</f>
        <v>0.6177208135971023</v>
      </c>
      <c r="AR17" s="324">
        <f>AR16/AS16</f>
        <v>0.38227918640289776</v>
      </c>
      <c r="AS17" s="323">
        <v>1</v>
      </c>
      <c r="AT17" s="320" t="s">
        <v>50</v>
      </c>
      <c r="AU17" s="321">
        <f>AU16/AW16</f>
        <v>0.8623988720668703</v>
      </c>
      <c r="AV17" s="321">
        <f>AV16/AW16</f>
        <v>0.13760112793312967</v>
      </c>
      <c r="AW17" s="321">
        <f>AW16/AW56</f>
        <v>0.656492418899859</v>
      </c>
      <c r="AX17" s="322">
        <f>AX16/AZ16</f>
        <v>0.7801450589301904</v>
      </c>
      <c r="AY17" s="322">
        <f>AY16/AZ16</f>
        <v>0.2198549410698096</v>
      </c>
      <c r="AZ17" s="322">
        <f>AZ16/AZ56</f>
        <v>0.5691224707920245</v>
      </c>
      <c r="BA17" s="322">
        <f>BA16/BB16</f>
        <v>0.11431029538285059</v>
      </c>
      <c r="BB17" s="322">
        <v>1</v>
      </c>
      <c r="BC17" s="322">
        <f>BC16/BE16</f>
        <v>0.3531999667967129</v>
      </c>
      <c r="BD17" s="322">
        <f>BD16/BE16</f>
        <v>0.6468000332032872</v>
      </c>
      <c r="BE17" s="323">
        <v>1</v>
      </c>
      <c r="BF17" s="322">
        <f>BF16/BH16</f>
        <v>0.6203240058910162</v>
      </c>
      <c r="BG17" s="324">
        <f>BG16/BH16</f>
        <v>0.3796759941089838</v>
      </c>
      <c r="BH17" s="323">
        <v>1</v>
      </c>
      <c r="BI17" s="320" t="s">
        <v>50</v>
      </c>
      <c r="BJ17" s="321">
        <f>BJ16/BL16</f>
        <v>0.9014137724739444</v>
      </c>
      <c r="BK17" s="321">
        <f>BK16/BL16</f>
        <v>0.0985862275260556</v>
      </c>
      <c r="BL17" s="321">
        <f>BL16/BL56</f>
        <v>0.6563132878693945</v>
      </c>
      <c r="BM17" s="322">
        <f>BM16/BO16</f>
        <v>0.794694816619299</v>
      </c>
      <c r="BN17" s="322">
        <f>BN16/BO16</f>
        <v>0.20530518338070103</v>
      </c>
      <c r="BO17" s="322">
        <f>BO16/BO56</f>
        <v>0.5297913529791353</v>
      </c>
      <c r="BP17" s="322">
        <f>BP16/BQ16</f>
        <v>0.11614832535885168</v>
      </c>
      <c r="BQ17" s="322">
        <v>1</v>
      </c>
      <c r="BR17" s="322">
        <f>BR16/BT16</f>
        <v>0.35209468664850135</v>
      </c>
      <c r="BS17" s="322">
        <f>BS16/BT16</f>
        <v>0.6479053133514986</v>
      </c>
      <c r="BT17" s="323">
        <v>1</v>
      </c>
      <c r="BU17" s="322">
        <f>BU16/BW16</f>
        <v>0.6222808174027686</v>
      </c>
      <c r="BV17" s="324">
        <f>BV16/BW16</f>
        <v>0.37771918259723136</v>
      </c>
      <c r="BW17" s="323">
        <v>1</v>
      </c>
      <c r="BX17" s="320" t="s">
        <v>50</v>
      </c>
      <c r="BY17" s="321">
        <f>BY16/CA16</f>
        <v>0.8802326568735671</v>
      </c>
      <c r="BZ17" s="321">
        <f>BZ16/CA16</f>
        <v>0.11976734312643288</v>
      </c>
      <c r="CA17" s="321">
        <f>CA16/CA56</f>
        <v>0.637025016903313</v>
      </c>
      <c r="CB17" s="322">
        <f>CB16/CD16</f>
        <v>0.7646433990895296</v>
      </c>
      <c r="CC17" s="322">
        <f>CC16/CD16</f>
        <v>0.23535660091047042</v>
      </c>
      <c r="CD17" s="322">
        <f>CD16/CD56</f>
        <v>0.534967731460811</v>
      </c>
      <c r="CE17" s="322">
        <f>CE16/CF16</f>
        <v>0.14024787997390736</v>
      </c>
      <c r="CF17" s="322">
        <v>1</v>
      </c>
      <c r="CG17" s="322">
        <f>CG16/CI16</f>
        <v>0.38757690017860685</v>
      </c>
      <c r="CH17" s="322">
        <f>CH16/CI16</f>
        <v>0.6124230998213931</v>
      </c>
      <c r="CI17" s="323">
        <v>1</v>
      </c>
      <c r="CJ17" s="322">
        <f>CJ16/CL16</f>
        <v>0.6708575112830432</v>
      </c>
      <c r="CK17" s="324">
        <f>CK16/CL16</f>
        <v>0.3291424887169568</v>
      </c>
      <c r="CL17" s="323">
        <v>1</v>
      </c>
      <c r="CM17" s="320" t="s">
        <v>50</v>
      </c>
      <c r="CN17" s="321">
        <f>CN16/CP16</f>
        <v>0.8448131712650331</v>
      </c>
      <c r="CO17" s="321">
        <f>CO16/CP16</f>
        <v>0.1551868287349669</v>
      </c>
      <c r="CP17" s="321">
        <f>CP16/CP56</f>
        <v>0.5565537976948959</v>
      </c>
      <c r="CQ17" s="322">
        <f>CQ16/CS16</f>
        <v>0.7716961677264135</v>
      </c>
      <c r="CR17" s="322">
        <f>CR16/CS16</f>
        <v>0.22830383227358653</v>
      </c>
      <c r="CS17" s="322">
        <f>CS16/CS56</f>
        <v>0.5049461992363763</v>
      </c>
      <c r="CT17" s="322">
        <f>CT16/CU16</f>
        <v>0.09042594763579523</v>
      </c>
      <c r="CU17" s="322">
        <v>1</v>
      </c>
      <c r="CV17" s="322">
        <f>CV16/CX16</f>
        <v>0.41175815610733774</v>
      </c>
      <c r="CW17" s="322">
        <f>CW16/CX16</f>
        <v>0.5882418438926623</v>
      </c>
      <c r="CX17" s="323">
        <v>1</v>
      </c>
      <c r="CY17" s="322">
        <f>CY16/DA16</f>
        <v>0.6575084681972149</v>
      </c>
      <c r="CZ17" s="324">
        <f>CZ16/DA16</f>
        <v>0.3424915318027851</v>
      </c>
      <c r="DA17" s="323">
        <v>1</v>
      </c>
      <c r="DB17" s="320" t="s">
        <v>50</v>
      </c>
      <c r="DC17" s="321">
        <f>DC16/DE16</f>
        <v>0.8231751039724652</v>
      </c>
      <c r="DD17" s="321">
        <f>DD16/DE16</f>
        <v>0.1768248960275348</v>
      </c>
      <c r="DE17" s="321">
        <f>DE16/DE56</f>
        <v>0.6505574474040211</v>
      </c>
      <c r="DF17" s="322">
        <f>DF16/DH16</f>
        <v>0.7559740011470082</v>
      </c>
      <c r="DG17" s="322">
        <f>DG16/DH16</f>
        <v>0.24402599885299178</v>
      </c>
      <c r="DH17" s="322">
        <f>DH16/DH56</f>
        <v>0.5850575998210491</v>
      </c>
      <c r="DI17" s="322">
        <f>DI16/DJ16</f>
        <v>0.14762913475639564</v>
      </c>
      <c r="DJ17" s="322">
        <v>1</v>
      </c>
      <c r="DK17" s="322">
        <f>DK16/DM16</f>
        <v>0.3691996459729422</v>
      </c>
      <c r="DL17" s="322">
        <f>DL16/DM16</f>
        <v>0.6308003540270578</v>
      </c>
      <c r="DM17" s="323">
        <v>1</v>
      </c>
      <c r="DN17" s="322">
        <f>DN16/DP16</f>
        <v>0.6682334508421465</v>
      </c>
      <c r="DO17" s="324">
        <f>DO16/DP16</f>
        <v>0.33176654915785353</v>
      </c>
      <c r="DP17" s="323">
        <v>1</v>
      </c>
      <c r="DQ17" s="320" t="s">
        <v>50</v>
      </c>
      <c r="DR17" s="321">
        <f>DR16/DT16</f>
        <v>0.8684723923596933</v>
      </c>
      <c r="DS17" s="321">
        <f>DS16/DT16</f>
        <v>0.1315276076403067</v>
      </c>
      <c r="DT17" s="321">
        <f>DT16/DT56</f>
        <v>0.6020321761219306</v>
      </c>
      <c r="DU17" s="322">
        <f>DU16/DW16</f>
        <v>0.7846164545517769</v>
      </c>
      <c r="DV17" s="322">
        <f>DV16/DW16</f>
        <v>0.2153835454482231</v>
      </c>
      <c r="DW17" s="322">
        <f>DW16/DW56</f>
        <v>0.5500133879049841</v>
      </c>
      <c r="DX17" s="322">
        <f>DX16/DY16</f>
        <v>0.11530179043868824</v>
      </c>
      <c r="DY17" s="322">
        <v>1</v>
      </c>
      <c r="DZ17" s="322">
        <f>DZ16/EB16</f>
        <v>0.3482538556993441</v>
      </c>
      <c r="EA17" s="322">
        <f>EA16/EB16</f>
        <v>0.6517461443006559</v>
      </c>
      <c r="EB17" s="323">
        <v>1</v>
      </c>
      <c r="EC17" s="322">
        <f>EC16/EE16</f>
        <v>0.7016467549241201</v>
      </c>
      <c r="ED17" s="324">
        <f>ED16/EE16</f>
        <v>0.2983532450758799</v>
      </c>
      <c r="EE17" s="323">
        <v>1</v>
      </c>
      <c r="EF17" s="320" t="s">
        <v>50</v>
      </c>
      <c r="EG17" s="321">
        <f>EG16/EI16</f>
        <v>0.8437650380161047</v>
      </c>
      <c r="EH17" s="321">
        <f>EH16/EI16</f>
        <v>0.15623496198389528</v>
      </c>
      <c r="EI17" s="321">
        <f>EI16/EI56</f>
        <v>0.6525908091698943</v>
      </c>
      <c r="EJ17" s="322">
        <f>EJ16/EL16</f>
        <v>0.7815971768396288</v>
      </c>
      <c r="EK17" s="322">
        <f>EK16/EL16</f>
        <v>0.21840282316037118</v>
      </c>
      <c r="EL17" s="322">
        <f>EL16/EL56</f>
        <v>0.552598317142754</v>
      </c>
      <c r="EM17" s="322">
        <f>EM16/EN16</f>
        <v>0.09712060420108568</v>
      </c>
      <c r="EN17" s="322">
        <v>1</v>
      </c>
      <c r="EO17" s="322">
        <f>EO16/EQ16</f>
        <v>0.3303511705685619</v>
      </c>
      <c r="EP17" s="322">
        <f>EP16/EQ16</f>
        <v>0.6696488294314381</v>
      </c>
      <c r="EQ17" s="323">
        <v>1</v>
      </c>
      <c r="ER17" s="322">
        <f>ER16/ET16</f>
        <v>0.6032315978456014</v>
      </c>
      <c r="ES17" s="324">
        <f>ES16/ET16</f>
        <v>0.39676840215439857</v>
      </c>
      <c r="ET17" s="323">
        <v>1</v>
      </c>
      <c r="EU17" s="320" t="s">
        <v>50</v>
      </c>
      <c r="EV17" s="321">
        <f>EV16/EX16</f>
        <v>0.8593822342747536</v>
      </c>
      <c r="EW17" s="321">
        <f>EW16/EX16</f>
        <v>0.14061776572524637</v>
      </c>
      <c r="EX17" s="321">
        <f>EX16/EX56</f>
        <v>0.6486335750139431</v>
      </c>
      <c r="EY17" s="322">
        <f>EY16/FA16</f>
        <v>0.763651293280416</v>
      </c>
      <c r="EZ17" s="322">
        <f>EZ16/FA16</f>
        <v>0.23634870671958397</v>
      </c>
      <c r="FA17" s="322">
        <f>FA16/FA56</f>
        <v>0.5356841758000074</v>
      </c>
      <c r="FB17" s="322">
        <f>FB16/FC16</f>
        <v>0.12449077402348431</v>
      </c>
      <c r="FC17" s="322">
        <v>1</v>
      </c>
      <c r="FD17" s="322">
        <f>FD16/FF16</f>
        <v>0.3564516129032258</v>
      </c>
      <c r="FE17" s="322">
        <f>FE16/FF16</f>
        <v>0.6435483870967742</v>
      </c>
      <c r="FF17" s="323">
        <v>1</v>
      </c>
      <c r="FG17" s="322">
        <f>FG16/FI16</f>
        <v>0.6815286624203821</v>
      </c>
      <c r="FH17" s="324">
        <f>FH16/FI16</f>
        <v>0.3184713375796178</v>
      </c>
      <c r="FI17" s="323">
        <v>1</v>
      </c>
      <c r="FJ17" s="320" t="s">
        <v>50</v>
      </c>
      <c r="FK17" s="321">
        <f>FK16/FM16</f>
        <v>0.8792621961730737</v>
      </c>
      <c r="FL17" s="321">
        <f>FL16/FM16</f>
        <v>0.1207378038269264</v>
      </c>
      <c r="FM17" s="321">
        <f>FM16/FM56</f>
        <v>0.6794172073739195</v>
      </c>
      <c r="FN17" s="322">
        <f>FN16/FP16</f>
        <v>0.7768096514745308</v>
      </c>
      <c r="FO17" s="322">
        <f>FO16/FP16</f>
        <v>0.22319034852546918</v>
      </c>
      <c r="FP17" s="322">
        <f>FP16/FP56</f>
        <v>0.5771015987622485</v>
      </c>
      <c r="FQ17" s="322">
        <f>FQ16/FR16</f>
        <v>0.16027765618160214</v>
      </c>
      <c r="FR17" s="322">
        <v>1</v>
      </c>
      <c r="FS17" s="322">
        <f>FS16/FU16</f>
        <v>0.35154826958105645</v>
      </c>
      <c r="FT17" s="322">
        <f>FT16/FU16</f>
        <v>0.6484517304189436</v>
      </c>
      <c r="FU17" s="323">
        <v>1</v>
      </c>
      <c r="FV17" s="322">
        <f>FV16/FX16</f>
        <v>0.64330997664331</v>
      </c>
      <c r="FW17" s="324">
        <f>FW16/FX16</f>
        <v>0.35669002335669003</v>
      </c>
      <c r="FX17" s="323">
        <v>1</v>
      </c>
      <c r="FY17" s="320" t="s">
        <v>50</v>
      </c>
      <c r="FZ17" s="321">
        <f>FZ16/GB16</f>
        <v>0.8713228351253388</v>
      </c>
      <c r="GA17" s="321">
        <f>GA16/GB16</f>
        <v>0.12867716487466113</v>
      </c>
      <c r="GB17" s="321">
        <f>GB16/GB56</f>
        <v>0.6464576851888316</v>
      </c>
      <c r="GC17" s="322">
        <f>GC16/GE16</f>
        <v>0.7754527676711407</v>
      </c>
      <c r="GD17" s="322">
        <f>GD16/GE16</f>
        <v>0.22454723232885934</v>
      </c>
      <c r="GE17" s="326">
        <f>GE16/GE56</f>
        <v>0.5494098743233162</v>
      </c>
      <c r="GF17" s="322">
        <f>GF16/GG16</f>
        <v>0.11627513422870417</v>
      </c>
      <c r="GG17" s="322">
        <v>1</v>
      </c>
      <c r="GH17" s="322">
        <f>GH16/GJ16</f>
        <v>0.35456810817687245</v>
      </c>
      <c r="GI17" s="322">
        <f>GI16/GJ16</f>
        <v>0.6454318918231275</v>
      </c>
      <c r="GJ17" s="323">
        <v>1</v>
      </c>
      <c r="GK17" s="322">
        <f>GK16/GM16</f>
        <v>0.6374560678106265</v>
      </c>
      <c r="GL17" s="324">
        <f>GL16/GM16</f>
        <v>0.3625439321893736</v>
      </c>
      <c r="GM17" s="323">
        <v>1</v>
      </c>
    </row>
    <row r="18" spans="1:256" s="330" customFormat="1" ht="12.75">
      <c r="A18" s="327"/>
      <c r="B18" s="328"/>
      <c r="C18" s="328"/>
      <c r="D18" s="329"/>
      <c r="G18" s="329"/>
      <c r="I18" s="329"/>
      <c r="L18" s="329"/>
      <c r="O18" s="329"/>
      <c r="P18" s="331"/>
      <c r="Q18" s="328"/>
      <c r="R18" s="328"/>
      <c r="S18" s="329"/>
      <c r="V18" s="329"/>
      <c r="X18" s="329"/>
      <c r="AA18" s="329"/>
      <c r="AD18" s="329"/>
      <c r="AE18" s="331"/>
      <c r="AF18" s="328"/>
      <c r="AG18" s="328"/>
      <c r="AH18" s="329"/>
      <c r="AK18" s="329"/>
      <c r="AM18" s="329"/>
      <c r="AP18" s="329"/>
      <c r="AS18" s="329"/>
      <c r="AT18" s="331"/>
      <c r="AU18" s="328"/>
      <c r="AV18" s="328"/>
      <c r="AW18" s="329"/>
      <c r="AZ18" s="329"/>
      <c r="BB18" s="329"/>
      <c r="BE18" s="329"/>
      <c r="BH18" s="329"/>
      <c r="BI18" s="332"/>
      <c r="BJ18" s="328"/>
      <c r="BK18" s="328"/>
      <c r="BL18" s="329"/>
      <c r="BO18" s="329"/>
      <c r="BQ18" s="329"/>
      <c r="BT18" s="329"/>
      <c r="BW18" s="329"/>
      <c r="BX18" s="332"/>
      <c r="BY18" s="328"/>
      <c r="BZ18" s="328"/>
      <c r="CA18" s="329"/>
      <c r="CD18" s="329"/>
      <c r="CF18" s="329"/>
      <c r="CI18" s="329"/>
      <c r="CL18" s="329"/>
      <c r="CM18" s="333"/>
      <c r="CN18" s="334"/>
      <c r="CO18" s="334"/>
      <c r="CP18" s="335"/>
      <c r="CQ18" s="336"/>
      <c r="CR18" s="336"/>
      <c r="CS18" s="335"/>
      <c r="CU18" s="329"/>
      <c r="CX18" s="329"/>
      <c r="DA18" s="329"/>
      <c r="DB18" s="331"/>
      <c r="DC18" s="328"/>
      <c r="DD18" s="328"/>
      <c r="DE18" s="329"/>
      <c r="DH18" s="329"/>
      <c r="DJ18" s="329"/>
      <c r="DM18" s="329"/>
      <c r="DP18" s="329"/>
      <c r="DQ18" s="331"/>
      <c r="DR18" s="328"/>
      <c r="DS18" s="328"/>
      <c r="DT18" s="329"/>
      <c r="DW18" s="329"/>
      <c r="DY18" s="329"/>
      <c r="EB18" s="329"/>
      <c r="EE18" s="329"/>
      <c r="EF18" s="331"/>
      <c r="EG18" s="328"/>
      <c r="EH18" s="328"/>
      <c r="EI18" s="329"/>
      <c r="EL18" s="329"/>
      <c r="EN18" s="329"/>
      <c r="EQ18" s="329"/>
      <c r="ET18" s="329"/>
      <c r="EU18" s="331"/>
      <c r="EV18" s="328"/>
      <c r="EW18" s="328"/>
      <c r="EX18" s="329"/>
      <c r="FA18" s="329"/>
      <c r="FC18" s="329"/>
      <c r="FF18" s="329"/>
      <c r="FI18" s="329"/>
      <c r="FJ18" s="331"/>
      <c r="FK18" s="328"/>
      <c r="FL18" s="328"/>
      <c r="FM18" s="329"/>
      <c r="FP18" s="329"/>
      <c r="FR18" s="329"/>
      <c r="FU18" s="329"/>
      <c r="FX18" s="329"/>
      <c r="FY18" s="331"/>
      <c r="FZ18" s="328"/>
      <c r="GA18" s="328"/>
      <c r="GB18" s="329"/>
      <c r="GE18" s="329"/>
      <c r="GG18" s="329"/>
      <c r="GJ18" s="329"/>
      <c r="GM18" s="329"/>
      <c r="GN18" s="337"/>
      <c r="GO18" s="337"/>
      <c r="GP18" s="337"/>
      <c r="GQ18" s="337"/>
      <c r="GR18" s="337"/>
      <c r="GS18" s="337"/>
      <c r="GT18" s="337"/>
      <c r="GU18" s="337"/>
      <c r="GV18" s="337"/>
      <c r="GW18" s="337"/>
      <c r="GX18" s="337"/>
      <c r="GY18" s="337"/>
      <c r="GZ18" s="337"/>
      <c r="HA18" s="337"/>
      <c r="HB18" s="337"/>
      <c r="HC18" s="337"/>
      <c r="HD18" s="337"/>
      <c r="HE18" s="337"/>
      <c r="HF18" s="337"/>
      <c r="HG18" s="337"/>
      <c r="HH18" s="337"/>
      <c r="HI18" s="337"/>
      <c r="HJ18" s="337"/>
      <c r="HK18" s="337"/>
      <c r="HL18" s="337"/>
      <c r="HM18" s="337"/>
      <c r="HN18" s="337"/>
      <c r="HO18" s="337"/>
      <c r="HP18" s="337"/>
      <c r="HQ18" s="337"/>
      <c r="HR18" s="337"/>
      <c r="HS18" s="337"/>
      <c r="HT18" s="337"/>
      <c r="HU18" s="337"/>
      <c r="HV18" s="337"/>
      <c r="HW18" s="337"/>
      <c r="HX18" s="337"/>
      <c r="HY18" s="337"/>
      <c r="HZ18" s="337"/>
      <c r="IA18" s="337"/>
      <c r="IB18" s="337"/>
      <c r="IC18" s="337"/>
      <c r="ID18" s="337"/>
      <c r="IE18" s="337"/>
      <c r="IF18" s="337"/>
      <c r="IG18" s="337"/>
      <c r="IH18" s="337"/>
      <c r="II18" s="337"/>
      <c r="IJ18" s="337"/>
      <c r="IK18" s="337"/>
      <c r="IL18" s="337"/>
      <c r="IM18" s="337"/>
      <c r="IN18" s="337"/>
      <c r="IO18" s="337"/>
      <c r="IP18" s="337"/>
      <c r="IQ18" s="337"/>
      <c r="IR18" s="337"/>
      <c r="IS18" s="337"/>
      <c r="IT18" s="337"/>
      <c r="IU18" s="337"/>
      <c r="IV18" s="337"/>
    </row>
    <row r="19" spans="1:256" s="341" customFormat="1" ht="12.75">
      <c r="A19" s="338"/>
      <c r="B19" s="339"/>
      <c r="C19" s="339"/>
      <c r="D19" s="340"/>
      <c r="G19" s="340"/>
      <c r="I19" s="340"/>
      <c r="L19" s="340"/>
      <c r="O19" s="340"/>
      <c r="P19" s="338"/>
      <c r="Q19" s="339"/>
      <c r="R19" s="339"/>
      <c r="S19" s="340"/>
      <c r="V19" s="340"/>
      <c r="X19" s="340"/>
      <c r="AA19" s="340"/>
      <c r="AD19" s="340"/>
      <c r="AE19" s="342"/>
      <c r="AF19" s="339"/>
      <c r="AG19" s="339"/>
      <c r="AH19" s="340"/>
      <c r="AK19" s="340"/>
      <c r="AM19" s="340"/>
      <c r="AP19" s="340"/>
      <c r="AS19" s="343"/>
      <c r="AT19" s="338"/>
      <c r="AU19" s="339"/>
      <c r="AV19" s="339"/>
      <c r="AW19" s="340"/>
      <c r="AZ19" s="340"/>
      <c r="BB19" s="340"/>
      <c r="BE19" s="340"/>
      <c r="BH19" s="340"/>
      <c r="BI19" s="338"/>
      <c r="BJ19" s="339"/>
      <c r="BK19" s="339"/>
      <c r="BL19" s="340"/>
      <c r="BO19" s="340"/>
      <c r="BQ19" s="340"/>
      <c r="BT19" s="340"/>
      <c r="BW19" s="340"/>
      <c r="BX19" s="338"/>
      <c r="BY19" s="339"/>
      <c r="BZ19" s="339"/>
      <c r="CA19" s="340"/>
      <c r="CD19" s="340"/>
      <c r="CF19" s="340"/>
      <c r="CI19" s="340"/>
      <c r="CL19" s="340"/>
      <c r="CM19" s="338"/>
      <c r="CN19" s="339"/>
      <c r="CO19" s="339"/>
      <c r="CP19" s="340"/>
      <c r="CS19" s="340"/>
      <c r="CU19" s="340"/>
      <c r="CX19" s="340"/>
      <c r="DA19" s="340"/>
      <c r="DB19" s="338"/>
      <c r="DC19" s="339"/>
      <c r="DD19" s="339"/>
      <c r="DE19" s="340"/>
      <c r="DH19" s="340"/>
      <c r="DJ19" s="340"/>
      <c r="DM19" s="340"/>
      <c r="DP19" s="340"/>
      <c r="DQ19" s="338"/>
      <c r="DR19" s="339"/>
      <c r="DS19" s="339"/>
      <c r="DT19" s="340"/>
      <c r="DW19" s="340"/>
      <c r="DY19" s="340"/>
      <c r="EB19" s="340"/>
      <c r="EE19" s="340"/>
      <c r="EF19" s="338"/>
      <c r="EG19" s="339"/>
      <c r="EH19" s="339"/>
      <c r="EI19" s="340"/>
      <c r="EL19" s="340"/>
      <c r="EN19" s="340"/>
      <c r="EQ19" s="340"/>
      <c r="ET19" s="340"/>
      <c r="EU19" s="338"/>
      <c r="EV19" s="339"/>
      <c r="EW19" s="339"/>
      <c r="EX19" s="340"/>
      <c r="FA19" s="340"/>
      <c r="FC19" s="340"/>
      <c r="FF19" s="340"/>
      <c r="FI19" s="340"/>
      <c r="FJ19" s="338"/>
      <c r="FK19" s="339"/>
      <c r="FL19" s="339"/>
      <c r="FM19" s="340"/>
      <c r="FP19" s="340"/>
      <c r="FR19" s="340"/>
      <c r="FU19" s="340"/>
      <c r="FX19" s="340" t="s">
        <v>51</v>
      </c>
      <c r="FY19" s="344"/>
      <c r="FZ19" s="345"/>
      <c r="GA19" s="345"/>
      <c r="GB19" s="345"/>
      <c r="GC19" s="345"/>
      <c r="GD19" s="345"/>
      <c r="GE19" s="340"/>
      <c r="GG19" s="340"/>
      <c r="GJ19" s="340"/>
      <c r="GM19" s="340"/>
      <c r="GN19" s="345"/>
      <c r="GO19" s="345"/>
      <c r="GP19" s="345"/>
      <c r="GQ19" s="345"/>
      <c r="GR19" s="345"/>
      <c r="GS19" s="345"/>
      <c r="GT19" s="345"/>
      <c r="GU19" s="345"/>
      <c r="GV19" s="345"/>
      <c r="GW19" s="345"/>
      <c r="GX19" s="345"/>
      <c r="GY19" s="345"/>
      <c r="GZ19" s="345"/>
      <c r="HA19" s="345"/>
      <c r="HB19" s="345"/>
      <c r="HC19" s="345"/>
      <c r="HD19" s="345"/>
      <c r="HE19" s="345"/>
      <c r="HF19" s="345"/>
      <c r="HG19" s="345"/>
      <c r="HH19" s="345"/>
      <c r="HI19" s="345"/>
      <c r="HJ19" s="345"/>
      <c r="HK19" s="345"/>
      <c r="HL19" s="345"/>
      <c r="HM19" s="345"/>
      <c r="HN19" s="345"/>
      <c r="HO19" s="345"/>
      <c r="HP19" s="345"/>
      <c r="HQ19" s="345"/>
      <c r="HR19" s="345"/>
      <c r="HS19" s="345"/>
      <c r="HT19" s="345"/>
      <c r="HU19" s="345"/>
      <c r="HV19" s="345"/>
      <c r="HW19" s="345"/>
      <c r="HX19" s="345"/>
      <c r="HY19" s="345"/>
      <c r="HZ19" s="345"/>
      <c r="IA19" s="345"/>
      <c r="IB19" s="345"/>
      <c r="IC19" s="345"/>
      <c r="ID19" s="345"/>
      <c r="IE19" s="345"/>
      <c r="IF19" s="345"/>
      <c r="IG19" s="345"/>
      <c r="IH19" s="345"/>
      <c r="II19" s="345"/>
      <c r="IJ19" s="345"/>
      <c r="IK19" s="345"/>
      <c r="IL19" s="345"/>
      <c r="IM19" s="345"/>
      <c r="IN19" s="345"/>
      <c r="IO19" s="345"/>
      <c r="IP19" s="345"/>
      <c r="IQ19" s="345"/>
      <c r="IR19" s="345"/>
      <c r="IS19" s="345"/>
      <c r="IT19" s="345"/>
      <c r="IU19" s="345"/>
      <c r="IV19" s="345"/>
    </row>
    <row r="20" spans="1:256" s="2" customFormat="1" ht="12.75">
      <c r="A20" s="346" t="s">
        <v>9</v>
      </c>
      <c r="B20" s="347" t="s">
        <v>1</v>
      </c>
      <c r="C20" s="347"/>
      <c r="D20" s="347"/>
      <c r="E20" s="347" t="s">
        <v>2</v>
      </c>
      <c r="F20" s="347"/>
      <c r="G20" s="347"/>
      <c r="H20" s="348" t="s">
        <v>3</v>
      </c>
      <c r="I20" s="349" t="s">
        <v>4</v>
      </c>
      <c r="J20" s="347" t="s">
        <v>5</v>
      </c>
      <c r="K20" s="347"/>
      <c r="L20" s="347"/>
      <c r="M20" s="2" t="s">
        <v>6</v>
      </c>
      <c r="P20" s="350" t="s">
        <v>15</v>
      </c>
      <c r="Q20" s="2" t="s">
        <v>1</v>
      </c>
      <c r="T20" s="2" t="s">
        <v>2</v>
      </c>
      <c r="W20" s="348" t="s">
        <v>3</v>
      </c>
      <c r="X20" s="349" t="s">
        <v>4</v>
      </c>
      <c r="Y20" s="2" t="s">
        <v>5</v>
      </c>
      <c r="AB20" s="8" t="s">
        <v>6</v>
      </c>
      <c r="AC20" s="8"/>
      <c r="AD20" s="8"/>
      <c r="AE20" s="351" t="s">
        <v>16</v>
      </c>
      <c r="AF20" s="2" t="s">
        <v>1</v>
      </c>
      <c r="AI20" s="2" t="s">
        <v>2</v>
      </c>
      <c r="AL20" s="348" t="s">
        <v>3</v>
      </c>
      <c r="AM20" s="349" t="s">
        <v>4</v>
      </c>
      <c r="AN20" s="2" t="s">
        <v>5</v>
      </c>
      <c r="AQ20" s="2" t="s">
        <v>6</v>
      </c>
      <c r="AT20" s="352" t="s">
        <v>17</v>
      </c>
      <c r="AU20" s="2" t="s">
        <v>1</v>
      </c>
      <c r="AX20" s="2" t="s">
        <v>2</v>
      </c>
      <c r="BA20" s="348" t="s">
        <v>3</v>
      </c>
      <c r="BB20" s="349" t="s">
        <v>4</v>
      </c>
      <c r="BC20" s="2" t="s">
        <v>5</v>
      </c>
      <c r="BF20" s="2" t="s">
        <v>6</v>
      </c>
      <c r="BI20" s="353" t="s">
        <v>18</v>
      </c>
      <c r="BJ20" s="2" t="s">
        <v>1</v>
      </c>
      <c r="BM20" s="2" t="s">
        <v>2</v>
      </c>
      <c r="BP20" s="348" t="s">
        <v>3</v>
      </c>
      <c r="BQ20" s="349" t="s">
        <v>4</v>
      </c>
      <c r="BR20" s="8"/>
      <c r="BS20" s="15" t="s">
        <v>5</v>
      </c>
      <c r="BT20" s="16"/>
      <c r="BU20" s="8" t="s">
        <v>6</v>
      </c>
      <c r="BV20" s="8"/>
      <c r="BW20" s="8"/>
      <c r="BX20" s="354" t="s">
        <v>19</v>
      </c>
      <c r="BY20" s="2" t="s">
        <v>1</v>
      </c>
      <c r="CB20" s="2" t="s">
        <v>2</v>
      </c>
      <c r="CE20" s="348" t="s">
        <v>3</v>
      </c>
      <c r="CF20" s="349" t="s">
        <v>4</v>
      </c>
      <c r="CG20" s="2" t="s">
        <v>5</v>
      </c>
      <c r="CJ20" s="2" t="s">
        <v>6</v>
      </c>
      <c r="CM20" s="355" t="s">
        <v>20</v>
      </c>
      <c r="CN20" s="2" t="s">
        <v>1</v>
      </c>
      <c r="CQ20" s="2" t="s">
        <v>2</v>
      </c>
      <c r="CT20" s="348" t="s">
        <v>3</v>
      </c>
      <c r="CU20" s="349" t="s">
        <v>4</v>
      </c>
      <c r="CV20" s="2" t="s">
        <v>5</v>
      </c>
      <c r="CY20" s="2" t="s">
        <v>6</v>
      </c>
      <c r="DB20" s="351" t="s">
        <v>21</v>
      </c>
      <c r="DC20" s="2" t="s">
        <v>1</v>
      </c>
      <c r="DF20" s="2" t="s">
        <v>2</v>
      </c>
      <c r="DI20" s="348" t="s">
        <v>3</v>
      </c>
      <c r="DJ20" s="349" t="s">
        <v>4</v>
      </c>
      <c r="DK20" s="2" t="s">
        <v>5</v>
      </c>
      <c r="DN20" s="2" t="s">
        <v>6</v>
      </c>
      <c r="DQ20" s="356" t="s">
        <v>22</v>
      </c>
      <c r="DR20" s="2" t="s">
        <v>1</v>
      </c>
      <c r="DU20" s="2" t="s">
        <v>2</v>
      </c>
      <c r="DX20" s="348" t="s">
        <v>3</v>
      </c>
      <c r="DY20" s="349" t="s">
        <v>4</v>
      </c>
      <c r="DZ20" s="2" t="s">
        <v>5</v>
      </c>
      <c r="EC20" s="2" t="s">
        <v>6</v>
      </c>
      <c r="EF20" s="357" t="s">
        <v>23</v>
      </c>
      <c r="EG20" s="2" t="s">
        <v>1</v>
      </c>
      <c r="EJ20" s="2" t="s">
        <v>2</v>
      </c>
      <c r="EM20" s="348" t="s">
        <v>3</v>
      </c>
      <c r="EN20" s="349" t="s">
        <v>4</v>
      </c>
      <c r="EO20" s="2" t="s">
        <v>5</v>
      </c>
      <c r="ER20" s="2" t="s">
        <v>6</v>
      </c>
      <c r="EU20" s="358" t="s">
        <v>24</v>
      </c>
      <c r="EV20" s="2" t="s">
        <v>1</v>
      </c>
      <c r="EY20" s="2" t="s">
        <v>2</v>
      </c>
      <c r="FB20" s="348" t="s">
        <v>3</v>
      </c>
      <c r="FC20" s="349" t="s">
        <v>4</v>
      </c>
      <c r="FD20" s="2" t="s">
        <v>5</v>
      </c>
      <c r="FG20" s="2" t="s">
        <v>6</v>
      </c>
      <c r="FJ20" s="359" t="s">
        <v>25</v>
      </c>
      <c r="FK20" s="2" t="s">
        <v>1</v>
      </c>
      <c r="FN20" s="2" t="s">
        <v>2</v>
      </c>
      <c r="FQ20" s="348" t="s">
        <v>3</v>
      </c>
      <c r="FR20" s="349" t="s">
        <v>4</v>
      </c>
      <c r="FS20" s="2" t="s">
        <v>5</v>
      </c>
      <c r="FV20" s="2" t="s">
        <v>6</v>
      </c>
      <c r="FY20" s="360"/>
      <c r="FZ20" s="361" t="s">
        <v>1</v>
      </c>
      <c r="GA20" s="361"/>
      <c r="GB20" s="361"/>
      <c r="GC20" s="347" t="s">
        <v>2</v>
      </c>
      <c r="GD20" s="347"/>
      <c r="GE20" s="347"/>
      <c r="GF20" s="348" t="s">
        <v>3</v>
      </c>
      <c r="GG20" s="362" t="s">
        <v>7</v>
      </c>
      <c r="GH20" s="347" t="s">
        <v>5</v>
      </c>
      <c r="GI20" s="347"/>
      <c r="GJ20" s="347"/>
      <c r="GK20" s="347" t="s">
        <v>6</v>
      </c>
      <c r="GL20" s="347"/>
      <c r="GM20" s="347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95" ht="12.75">
      <c r="A21" s="363"/>
      <c r="B21" s="72" t="s">
        <v>10</v>
      </c>
      <c r="C21" s="72" t="s">
        <v>11</v>
      </c>
      <c r="D21" s="72" t="s">
        <v>12</v>
      </c>
      <c r="E21" s="72" t="s">
        <v>10</v>
      </c>
      <c r="F21" s="72" t="s">
        <v>11</v>
      </c>
      <c r="G21" s="72" t="s">
        <v>12</v>
      </c>
      <c r="H21" s="364"/>
      <c r="I21" s="72"/>
      <c r="J21" s="36" t="s">
        <v>13</v>
      </c>
      <c r="K21" s="36" t="s">
        <v>14</v>
      </c>
      <c r="L21" s="72" t="s">
        <v>12</v>
      </c>
      <c r="M21" s="36" t="s">
        <v>13</v>
      </c>
      <c r="N21" s="36" t="s">
        <v>14</v>
      </c>
      <c r="O21" s="72" t="s">
        <v>12</v>
      </c>
      <c r="P21" s="350"/>
      <c r="Q21" s="72" t="s">
        <v>10</v>
      </c>
      <c r="R21" s="72" t="s">
        <v>11</v>
      </c>
      <c r="S21" s="72" t="s">
        <v>12</v>
      </c>
      <c r="T21" s="72" t="s">
        <v>10</v>
      </c>
      <c r="U21" s="72" t="s">
        <v>11</v>
      </c>
      <c r="V21" s="72" t="s">
        <v>12</v>
      </c>
      <c r="W21" s="364"/>
      <c r="X21" s="72"/>
      <c r="Y21" s="36" t="s">
        <v>13</v>
      </c>
      <c r="Z21" s="38" t="s">
        <v>14</v>
      </c>
      <c r="AA21" s="72" t="s">
        <v>12</v>
      </c>
      <c r="AB21" s="36" t="s">
        <v>13</v>
      </c>
      <c r="AC21" s="38" t="s">
        <v>14</v>
      </c>
      <c r="AD21" s="73" t="s">
        <v>12</v>
      </c>
      <c r="AE21" s="59"/>
      <c r="AF21" s="72" t="s">
        <v>10</v>
      </c>
      <c r="AG21" s="72" t="s">
        <v>11</v>
      </c>
      <c r="AH21" s="72" t="s">
        <v>12</v>
      </c>
      <c r="AI21" s="72" t="s">
        <v>10</v>
      </c>
      <c r="AJ21" s="72" t="s">
        <v>11</v>
      </c>
      <c r="AK21" s="72" t="s">
        <v>12</v>
      </c>
      <c r="AL21" s="364"/>
      <c r="AM21" s="72"/>
      <c r="AN21" s="36" t="s">
        <v>13</v>
      </c>
      <c r="AO21" s="38" t="s">
        <v>14</v>
      </c>
      <c r="AP21" s="72" t="s">
        <v>12</v>
      </c>
      <c r="AQ21" s="36" t="s">
        <v>13</v>
      </c>
      <c r="AR21" s="48" t="s">
        <v>14</v>
      </c>
      <c r="AS21" s="72" t="s">
        <v>12</v>
      </c>
      <c r="AT21" s="365"/>
      <c r="AU21" s="72" t="s">
        <v>10</v>
      </c>
      <c r="AV21" s="72" t="s">
        <v>11</v>
      </c>
      <c r="AW21" s="72" t="s">
        <v>12</v>
      </c>
      <c r="AX21" s="72" t="s">
        <v>10</v>
      </c>
      <c r="AY21" s="72" t="s">
        <v>11</v>
      </c>
      <c r="AZ21" s="72" t="s">
        <v>12</v>
      </c>
      <c r="BA21" s="364"/>
      <c r="BB21" s="72"/>
      <c r="BC21" s="36" t="s">
        <v>13</v>
      </c>
      <c r="BD21" s="38" t="s">
        <v>14</v>
      </c>
      <c r="BE21" s="72" t="s">
        <v>12</v>
      </c>
      <c r="BF21" s="36" t="s">
        <v>13</v>
      </c>
      <c r="BG21" s="48" t="s">
        <v>14</v>
      </c>
      <c r="BH21" s="73" t="s">
        <v>12</v>
      </c>
      <c r="BI21" s="49"/>
      <c r="BJ21" s="72" t="s">
        <v>10</v>
      </c>
      <c r="BK21" s="72" t="s">
        <v>11</v>
      </c>
      <c r="BL21" s="72" t="s">
        <v>12</v>
      </c>
      <c r="BM21" s="72" t="s">
        <v>10</v>
      </c>
      <c r="BN21" s="72" t="s">
        <v>11</v>
      </c>
      <c r="BO21" s="72" t="s">
        <v>12</v>
      </c>
      <c r="BP21" s="364"/>
      <c r="BQ21" s="72"/>
      <c r="BR21" s="36" t="s">
        <v>13</v>
      </c>
      <c r="BS21" s="38" t="s">
        <v>14</v>
      </c>
      <c r="BT21" s="72" t="s">
        <v>12</v>
      </c>
      <c r="BU21" s="36" t="s">
        <v>13</v>
      </c>
      <c r="BV21" s="42" t="s">
        <v>14</v>
      </c>
      <c r="BW21" s="73" t="s">
        <v>12</v>
      </c>
      <c r="BX21" s="56"/>
      <c r="BY21" s="72" t="s">
        <v>10</v>
      </c>
      <c r="BZ21" s="72" t="s">
        <v>11</v>
      </c>
      <c r="CA21" s="72" t="s">
        <v>12</v>
      </c>
      <c r="CB21" s="72" t="s">
        <v>10</v>
      </c>
      <c r="CC21" s="72" t="s">
        <v>11</v>
      </c>
      <c r="CD21" s="72" t="s">
        <v>12</v>
      </c>
      <c r="CE21" s="364"/>
      <c r="CF21" s="72"/>
      <c r="CG21" s="36" t="s">
        <v>13</v>
      </c>
      <c r="CH21" s="48" t="s">
        <v>14</v>
      </c>
      <c r="CI21" s="72" t="s">
        <v>12</v>
      </c>
      <c r="CJ21" s="36" t="s">
        <v>13</v>
      </c>
      <c r="CK21" s="38" t="s">
        <v>14</v>
      </c>
      <c r="CL21" s="73" t="s">
        <v>12</v>
      </c>
      <c r="CM21" s="57"/>
      <c r="CN21" s="72" t="s">
        <v>10</v>
      </c>
      <c r="CO21" s="72" t="s">
        <v>11</v>
      </c>
      <c r="CP21" s="72" t="s">
        <v>12</v>
      </c>
      <c r="CQ21" s="72" t="s">
        <v>10</v>
      </c>
      <c r="CR21" s="72" t="s">
        <v>11</v>
      </c>
      <c r="CS21" s="72" t="s">
        <v>12</v>
      </c>
      <c r="CT21" s="364"/>
      <c r="CU21" s="72"/>
      <c r="CV21" s="36" t="s">
        <v>13</v>
      </c>
      <c r="CW21" s="42" t="s">
        <v>14</v>
      </c>
      <c r="CX21" s="72" t="s">
        <v>12</v>
      </c>
      <c r="CY21" s="36" t="s">
        <v>13</v>
      </c>
      <c r="CZ21" s="42" t="s">
        <v>14</v>
      </c>
      <c r="DA21" s="73" t="s">
        <v>12</v>
      </c>
      <c r="DB21" s="366"/>
      <c r="DC21" s="72" t="s">
        <v>10</v>
      </c>
      <c r="DD21" s="72" t="s">
        <v>11</v>
      </c>
      <c r="DE21" s="72" t="s">
        <v>12</v>
      </c>
      <c r="DF21" s="72" t="s">
        <v>10</v>
      </c>
      <c r="DG21" s="72" t="s">
        <v>11</v>
      </c>
      <c r="DH21" s="72" t="s">
        <v>12</v>
      </c>
      <c r="DI21" s="364"/>
      <c r="DJ21" s="72"/>
      <c r="DK21" s="36" t="s">
        <v>13</v>
      </c>
      <c r="DL21" s="42" t="s">
        <v>14</v>
      </c>
      <c r="DM21" s="72" t="s">
        <v>12</v>
      </c>
      <c r="DN21" s="36" t="s">
        <v>13</v>
      </c>
      <c r="DO21" s="48" t="s">
        <v>14</v>
      </c>
      <c r="DP21" s="73" t="s">
        <v>12</v>
      </c>
      <c r="DQ21" s="60"/>
      <c r="DR21" s="72" t="s">
        <v>10</v>
      </c>
      <c r="DS21" s="72" t="s">
        <v>11</v>
      </c>
      <c r="DT21" s="72" t="s">
        <v>12</v>
      </c>
      <c r="DU21" s="72" t="s">
        <v>10</v>
      </c>
      <c r="DV21" s="72" t="s">
        <v>11</v>
      </c>
      <c r="DW21" s="72" t="s">
        <v>12</v>
      </c>
      <c r="DX21" s="364"/>
      <c r="DY21" s="72"/>
      <c r="DZ21" s="36" t="s">
        <v>13</v>
      </c>
      <c r="EA21" s="42" t="s">
        <v>14</v>
      </c>
      <c r="EB21" s="72" t="s">
        <v>12</v>
      </c>
      <c r="EC21" s="36" t="s">
        <v>13</v>
      </c>
      <c r="ED21" s="42" t="s">
        <v>14</v>
      </c>
      <c r="EE21" s="73" t="s">
        <v>12</v>
      </c>
      <c r="EF21" s="61"/>
      <c r="EG21" s="72" t="s">
        <v>10</v>
      </c>
      <c r="EH21" s="72" t="s">
        <v>11</v>
      </c>
      <c r="EI21" s="72" t="s">
        <v>12</v>
      </c>
      <c r="EJ21" s="36" t="s">
        <v>10</v>
      </c>
      <c r="EK21" s="72" t="s">
        <v>11</v>
      </c>
      <c r="EL21" s="72" t="s">
        <v>12</v>
      </c>
      <c r="EM21" s="364"/>
      <c r="EN21" s="72"/>
      <c r="EO21" s="36" t="s">
        <v>13</v>
      </c>
      <c r="EP21" s="48" t="s">
        <v>14</v>
      </c>
      <c r="EQ21" s="72" t="s">
        <v>12</v>
      </c>
      <c r="ER21" s="36" t="s">
        <v>13</v>
      </c>
      <c r="ES21" s="48" t="s">
        <v>14</v>
      </c>
      <c r="ET21" s="73" t="s">
        <v>12</v>
      </c>
      <c r="EU21" s="62"/>
      <c r="EV21" s="72" t="s">
        <v>10</v>
      </c>
      <c r="EW21" s="72" t="s">
        <v>11</v>
      </c>
      <c r="EX21" s="72" t="s">
        <v>12</v>
      </c>
      <c r="EY21" s="72" t="s">
        <v>10</v>
      </c>
      <c r="EZ21" s="72" t="s">
        <v>11</v>
      </c>
      <c r="FA21" s="72" t="s">
        <v>12</v>
      </c>
      <c r="FB21" s="364"/>
      <c r="FC21" s="72"/>
      <c r="FD21" s="36" t="s">
        <v>13</v>
      </c>
      <c r="FE21" s="42" t="s">
        <v>14</v>
      </c>
      <c r="FF21" s="72" t="s">
        <v>12</v>
      </c>
      <c r="FG21" s="36" t="s">
        <v>13</v>
      </c>
      <c r="FH21" s="42" t="s">
        <v>14</v>
      </c>
      <c r="FI21" s="73" t="s">
        <v>12</v>
      </c>
      <c r="FJ21" s="63"/>
      <c r="FK21" s="72" t="s">
        <v>10</v>
      </c>
      <c r="FL21" s="72" t="s">
        <v>11</v>
      </c>
      <c r="FM21" s="72" t="s">
        <v>12</v>
      </c>
      <c r="FN21" s="72" t="s">
        <v>10</v>
      </c>
      <c r="FO21" s="72" t="s">
        <v>11</v>
      </c>
      <c r="FP21" s="72" t="s">
        <v>12</v>
      </c>
      <c r="FQ21" s="364"/>
      <c r="FR21" s="72"/>
      <c r="FS21" s="36" t="s">
        <v>13</v>
      </c>
      <c r="FT21" s="48" t="s">
        <v>14</v>
      </c>
      <c r="FU21" s="72" t="s">
        <v>12</v>
      </c>
      <c r="FV21" s="36" t="s">
        <v>13</v>
      </c>
      <c r="FW21" s="48" t="s">
        <v>14</v>
      </c>
      <c r="FX21" s="73" t="s">
        <v>12</v>
      </c>
      <c r="FY21" s="367" t="s">
        <v>26</v>
      </c>
      <c r="FZ21" s="36" t="s">
        <v>10</v>
      </c>
      <c r="GA21" s="368" t="s">
        <v>11</v>
      </c>
      <c r="GB21" s="368" t="s">
        <v>12</v>
      </c>
      <c r="GC21" s="368" t="s">
        <v>10</v>
      </c>
      <c r="GD21" s="368" t="s">
        <v>11</v>
      </c>
      <c r="GE21" s="368" t="s">
        <v>12</v>
      </c>
      <c r="GF21" s="369"/>
      <c r="GG21" s="368"/>
      <c r="GH21" s="36" t="s">
        <v>13</v>
      </c>
      <c r="GI21" s="38" t="s">
        <v>14</v>
      </c>
      <c r="GJ21" s="368" t="s">
        <v>12</v>
      </c>
      <c r="GK21" s="36" t="s">
        <v>13</v>
      </c>
      <c r="GL21" s="38" t="s">
        <v>14</v>
      </c>
      <c r="GM21" s="370" t="s">
        <v>12</v>
      </c>
    </row>
    <row r="22" spans="1:195" ht="12.75">
      <c r="A22" s="371"/>
      <c r="B22" s="73"/>
      <c r="C22" s="74"/>
      <c r="D22" s="75"/>
      <c r="E22" s="73"/>
      <c r="F22" s="74"/>
      <c r="G22" s="75"/>
      <c r="H22" s="372"/>
      <c r="I22" s="74"/>
      <c r="J22" s="40"/>
      <c r="K22" s="10"/>
      <c r="L22" s="10"/>
      <c r="M22" s="73"/>
      <c r="N22" s="74"/>
      <c r="O22" s="75"/>
      <c r="P22" s="373"/>
      <c r="Q22" s="73"/>
      <c r="R22" s="74"/>
      <c r="S22" s="75"/>
      <c r="T22" s="73"/>
      <c r="U22" s="74"/>
      <c r="V22" s="75"/>
      <c r="W22" s="372"/>
      <c r="X22" s="74"/>
      <c r="Y22" s="40"/>
      <c r="Z22" s="10"/>
      <c r="AA22" s="10"/>
      <c r="AB22" s="73"/>
      <c r="AC22" s="74"/>
      <c r="AD22" s="74"/>
      <c r="AE22" s="374"/>
      <c r="AF22" s="73"/>
      <c r="AG22" s="74"/>
      <c r="AH22" s="75"/>
      <c r="AI22" s="73"/>
      <c r="AJ22" s="74"/>
      <c r="AK22" s="75"/>
      <c r="AL22" s="372"/>
      <c r="AM22" s="74"/>
      <c r="AN22" s="40"/>
      <c r="AO22" s="10"/>
      <c r="AP22" s="10"/>
      <c r="AQ22" s="73"/>
      <c r="AR22" s="74"/>
      <c r="AS22" s="75"/>
      <c r="AT22" s="375"/>
      <c r="AU22" s="73"/>
      <c r="AV22" s="74"/>
      <c r="AW22" s="75"/>
      <c r="AX22" s="73"/>
      <c r="AY22" s="74"/>
      <c r="AZ22" s="75"/>
      <c r="BA22" s="372"/>
      <c r="BB22" s="74"/>
      <c r="BC22" s="40"/>
      <c r="BD22" s="10"/>
      <c r="BE22" s="10"/>
      <c r="BF22" s="73"/>
      <c r="BG22" s="74"/>
      <c r="BH22" s="75"/>
      <c r="BI22" s="376"/>
      <c r="BJ22" s="73"/>
      <c r="BK22" s="74"/>
      <c r="BL22" s="75"/>
      <c r="BM22" s="73"/>
      <c r="BN22" s="74"/>
      <c r="BO22" s="75"/>
      <c r="BP22" s="372"/>
      <c r="BQ22" s="74"/>
      <c r="BR22" s="40"/>
      <c r="BS22" s="10"/>
      <c r="BT22" s="10"/>
      <c r="BU22" s="73"/>
      <c r="BV22" s="74"/>
      <c r="BW22" s="75"/>
      <c r="BX22" s="377"/>
      <c r="BY22" s="73"/>
      <c r="BZ22" s="74"/>
      <c r="CA22" s="75"/>
      <c r="CB22" s="73"/>
      <c r="CC22" s="74"/>
      <c r="CD22" s="75"/>
      <c r="CE22" s="372"/>
      <c r="CF22" s="74"/>
      <c r="CG22" s="40"/>
      <c r="CH22" s="10"/>
      <c r="CI22" s="10"/>
      <c r="CJ22" s="73"/>
      <c r="CK22" s="74"/>
      <c r="CL22" s="75"/>
      <c r="CM22" s="57">
        <v>2019</v>
      </c>
      <c r="CN22" s="73"/>
      <c r="CO22" s="74"/>
      <c r="CP22" s="75"/>
      <c r="CQ22" s="73"/>
      <c r="CR22" s="74"/>
      <c r="CS22" s="75"/>
      <c r="CT22" s="372"/>
      <c r="CU22" s="74"/>
      <c r="CV22" s="40"/>
      <c r="CW22" s="10"/>
      <c r="CX22" s="10"/>
      <c r="CY22" s="73"/>
      <c r="CZ22" s="74"/>
      <c r="DA22" s="75"/>
      <c r="DB22" s="374"/>
      <c r="DC22" s="73"/>
      <c r="DD22" s="74"/>
      <c r="DE22" s="75"/>
      <c r="DF22" s="73"/>
      <c r="DG22" s="74"/>
      <c r="DH22" s="75"/>
      <c r="DI22" s="372"/>
      <c r="DJ22" s="74"/>
      <c r="DK22" s="40"/>
      <c r="DL22" s="10"/>
      <c r="DM22" s="10"/>
      <c r="DN22" s="73"/>
      <c r="DO22" s="74"/>
      <c r="DP22" s="75"/>
      <c r="DQ22" s="378"/>
      <c r="DR22" s="73"/>
      <c r="DS22" s="74"/>
      <c r="DT22" s="75"/>
      <c r="DU22" s="73"/>
      <c r="DV22" s="74"/>
      <c r="DW22" s="75"/>
      <c r="DX22" s="372"/>
      <c r="DY22" s="74"/>
      <c r="DZ22" s="40"/>
      <c r="EA22" s="10"/>
      <c r="EB22" s="10"/>
      <c r="EC22" s="73"/>
      <c r="ED22" s="74"/>
      <c r="EE22" s="75"/>
      <c r="EF22" s="379"/>
      <c r="EG22" s="73"/>
      <c r="EH22" s="74"/>
      <c r="EI22" s="75"/>
      <c r="EJ22" s="90"/>
      <c r="EK22" s="380"/>
      <c r="EL22" s="381"/>
      <c r="EM22" s="382"/>
      <c r="EN22" s="380"/>
      <c r="EO22" s="383"/>
      <c r="EP22" s="384"/>
      <c r="EQ22" s="384"/>
      <c r="ER22" s="385"/>
      <c r="ES22" s="380"/>
      <c r="ET22" s="381"/>
      <c r="EU22" s="386"/>
      <c r="EV22" s="73"/>
      <c r="EW22" s="74"/>
      <c r="EX22" s="75"/>
      <c r="EY22" s="73"/>
      <c r="EZ22" s="74"/>
      <c r="FA22" s="75"/>
      <c r="FB22" s="372"/>
      <c r="FC22" s="74"/>
      <c r="FD22" s="40"/>
      <c r="FE22" s="10"/>
      <c r="FF22" s="10"/>
      <c r="FG22" s="73"/>
      <c r="FH22" s="74"/>
      <c r="FI22" s="75"/>
      <c r="FJ22" s="387"/>
      <c r="FK22" s="73"/>
      <c r="FL22" s="74"/>
      <c r="FM22" s="75"/>
      <c r="FN22" s="73"/>
      <c r="FO22" s="74"/>
      <c r="FP22" s="75"/>
      <c r="FQ22" s="372"/>
      <c r="FR22" s="74"/>
      <c r="FS22" s="40"/>
      <c r="FT22" s="10"/>
      <c r="FU22" s="10"/>
      <c r="FV22" s="73"/>
      <c r="FW22" s="74"/>
      <c r="FX22" s="75"/>
      <c r="FY22" s="388"/>
      <c r="FZ22" s="389"/>
      <c r="GA22" s="390"/>
      <c r="GB22" s="390"/>
      <c r="GC22" s="389"/>
      <c r="GD22" s="390"/>
      <c r="GE22" s="391"/>
      <c r="GF22" s="389"/>
      <c r="GG22" s="392"/>
      <c r="GH22" s="390"/>
      <c r="GI22" s="390"/>
      <c r="GJ22" s="393"/>
      <c r="GK22" s="390"/>
      <c r="GL22" s="390"/>
      <c r="GM22" s="393"/>
    </row>
    <row r="23" spans="1:195" ht="12.75">
      <c r="A23" s="394" t="s">
        <v>52</v>
      </c>
      <c r="B23" s="145">
        <v>1495</v>
      </c>
      <c r="C23" s="146">
        <v>969</v>
      </c>
      <c r="D23" s="146">
        <f>SUM(B23:C23)</f>
        <v>2464</v>
      </c>
      <c r="E23" s="395">
        <f>G23-F23</f>
        <v>1088</v>
      </c>
      <c r="F23" s="396">
        <v>937</v>
      </c>
      <c r="G23" s="397">
        <v>2025</v>
      </c>
      <c r="H23" s="396">
        <v>48</v>
      </c>
      <c r="I23" s="397">
        <f>G23+H23</f>
        <v>2073</v>
      </c>
      <c r="J23" s="398">
        <v>724</v>
      </c>
      <c r="K23" s="398">
        <f>L23-J23</f>
        <v>364</v>
      </c>
      <c r="L23" s="398">
        <f>E23</f>
        <v>1088</v>
      </c>
      <c r="M23" s="399">
        <v>817</v>
      </c>
      <c r="N23" s="398">
        <f>O23-M23</f>
        <v>120</v>
      </c>
      <c r="O23" s="155">
        <f>F23</f>
        <v>937</v>
      </c>
      <c r="P23" s="400" t="s">
        <v>52</v>
      </c>
      <c r="Q23" s="395">
        <v>1226</v>
      </c>
      <c r="R23" s="401">
        <v>1025</v>
      </c>
      <c r="S23" s="401">
        <f>SUM(Q23:R23)</f>
        <v>2251</v>
      </c>
      <c r="T23" s="395">
        <f>V23-U23</f>
        <v>925</v>
      </c>
      <c r="U23" s="401">
        <v>904</v>
      </c>
      <c r="V23" s="402">
        <v>1829</v>
      </c>
      <c r="W23" s="396">
        <v>206</v>
      </c>
      <c r="X23" s="397">
        <f>V23+W23</f>
        <v>2035</v>
      </c>
      <c r="Y23" s="396">
        <v>621</v>
      </c>
      <c r="Z23" s="396">
        <f>AA23-Y23</f>
        <v>304</v>
      </c>
      <c r="AA23" s="396">
        <f>T23</f>
        <v>925</v>
      </c>
      <c r="AB23" s="153">
        <v>786</v>
      </c>
      <c r="AC23" s="396">
        <f>AD23-AB23</f>
        <v>118</v>
      </c>
      <c r="AD23" s="396">
        <f>U23</f>
        <v>904</v>
      </c>
      <c r="AE23" s="403" t="s">
        <v>52</v>
      </c>
      <c r="AF23" s="145">
        <v>1038</v>
      </c>
      <c r="AG23" s="146">
        <v>757</v>
      </c>
      <c r="AH23" s="146">
        <f>SUM(AF23:AG23)</f>
        <v>1795</v>
      </c>
      <c r="AI23" s="395">
        <f>AK23-AJ23</f>
        <v>873</v>
      </c>
      <c r="AJ23" s="396">
        <v>860</v>
      </c>
      <c r="AK23" s="397">
        <v>1733</v>
      </c>
      <c r="AL23" s="396">
        <v>324</v>
      </c>
      <c r="AM23" s="397">
        <f>AK23+AL23</f>
        <v>2057</v>
      </c>
      <c r="AN23" s="396">
        <v>560</v>
      </c>
      <c r="AO23" s="396">
        <f>AP23-AN23</f>
        <v>313</v>
      </c>
      <c r="AP23" s="396">
        <f>AI23</f>
        <v>873</v>
      </c>
      <c r="AQ23" s="153">
        <v>779</v>
      </c>
      <c r="AR23" s="396">
        <f>AS23-AQ23</f>
        <v>81</v>
      </c>
      <c r="AS23" s="397">
        <f>AJ23</f>
        <v>860</v>
      </c>
      <c r="AT23" s="404" t="s">
        <v>52</v>
      </c>
      <c r="AU23" s="145">
        <v>1102</v>
      </c>
      <c r="AV23" s="146">
        <v>797</v>
      </c>
      <c r="AW23" s="146">
        <f>SUM(AU23:AV23)</f>
        <v>1899</v>
      </c>
      <c r="AX23" s="395">
        <f>AZ23-AY23</f>
        <v>982</v>
      </c>
      <c r="AY23" s="396">
        <v>856</v>
      </c>
      <c r="AZ23" s="397">
        <v>1838</v>
      </c>
      <c r="BA23" s="396">
        <v>258</v>
      </c>
      <c r="BB23" s="397">
        <f>AZ23+BA23</f>
        <v>2096</v>
      </c>
      <c r="BC23" s="396">
        <v>654</v>
      </c>
      <c r="BD23" s="396">
        <f>BE23-BC23</f>
        <v>328</v>
      </c>
      <c r="BE23" s="396">
        <f>AX23</f>
        <v>982</v>
      </c>
      <c r="BF23" s="153">
        <v>772</v>
      </c>
      <c r="BG23" s="396">
        <f>BH23-BF23</f>
        <v>84</v>
      </c>
      <c r="BH23" s="397">
        <f>AY23</f>
        <v>856</v>
      </c>
      <c r="BI23" s="405" t="s">
        <v>52</v>
      </c>
      <c r="BJ23" s="145">
        <v>1200</v>
      </c>
      <c r="BK23" s="146">
        <v>780</v>
      </c>
      <c r="BL23" s="146">
        <f>SUM(BJ23:BK23)</f>
        <v>1980</v>
      </c>
      <c r="BM23" s="406">
        <f>BO23-BN23</f>
        <v>1077</v>
      </c>
      <c r="BN23" s="407">
        <v>754</v>
      </c>
      <c r="BO23" s="408">
        <v>1831</v>
      </c>
      <c r="BP23" s="396">
        <v>185</v>
      </c>
      <c r="BQ23" s="397">
        <f>BO23+BP23</f>
        <v>2016</v>
      </c>
      <c r="BR23" s="154">
        <v>672</v>
      </c>
      <c r="BS23" s="398">
        <f>BT23-BR23</f>
        <v>405</v>
      </c>
      <c r="BT23" s="409">
        <f>BM23</f>
        <v>1077</v>
      </c>
      <c r="BU23" s="410">
        <v>677</v>
      </c>
      <c r="BV23" s="154">
        <f>BW23-BU23</f>
        <v>77</v>
      </c>
      <c r="BW23" s="155">
        <f>BN23</f>
        <v>754</v>
      </c>
      <c r="BX23" s="411" t="s">
        <v>52</v>
      </c>
      <c r="BY23" s="145">
        <v>1061</v>
      </c>
      <c r="BZ23" s="146">
        <v>646</v>
      </c>
      <c r="CA23" s="146">
        <f>SUM(BY23:BZ23)</f>
        <v>1707</v>
      </c>
      <c r="CB23" s="145">
        <f>CD23-CC23</f>
        <v>1076</v>
      </c>
      <c r="CC23" s="146">
        <v>637</v>
      </c>
      <c r="CD23" s="147">
        <v>1713</v>
      </c>
      <c r="CE23" s="146">
        <v>279</v>
      </c>
      <c r="CF23" s="147">
        <f>CD23+CE23</f>
        <v>1992</v>
      </c>
      <c r="CG23" s="146">
        <v>762</v>
      </c>
      <c r="CH23" s="146">
        <f>CI23-CG23</f>
        <v>314</v>
      </c>
      <c r="CI23" s="146">
        <f>CB23</f>
        <v>1076</v>
      </c>
      <c r="CJ23" s="145">
        <v>554</v>
      </c>
      <c r="CK23" s="146">
        <f>CL23-CJ23</f>
        <v>83</v>
      </c>
      <c r="CL23" s="147">
        <f>CC23</f>
        <v>637</v>
      </c>
      <c r="CM23" s="412" t="s">
        <v>52</v>
      </c>
      <c r="CN23" s="413">
        <v>509</v>
      </c>
      <c r="CO23" s="414">
        <v>250</v>
      </c>
      <c r="CP23" s="414">
        <f>SUM(CN23:CO23)</f>
        <v>759</v>
      </c>
      <c r="CQ23" s="395">
        <f>CS23-CR23</f>
        <v>816</v>
      </c>
      <c r="CR23" s="396">
        <v>387</v>
      </c>
      <c r="CS23" s="397">
        <v>1203</v>
      </c>
      <c r="CT23" s="396">
        <v>69</v>
      </c>
      <c r="CU23" s="397">
        <f>CS23+CT23</f>
        <v>1272</v>
      </c>
      <c r="CV23" s="396">
        <v>645</v>
      </c>
      <c r="CW23" s="396">
        <f>CX23-CV23</f>
        <v>171</v>
      </c>
      <c r="CX23" s="396">
        <f>CQ23</f>
        <v>816</v>
      </c>
      <c r="CY23" s="410">
        <v>333</v>
      </c>
      <c r="CZ23" s="154">
        <f>DA23-CY23</f>
        <v>54</v>
      </c>
      <c r="DA23" s="155">
        <f>CR23</f>
        <v>387</v>
      </c>
      <c r="DB23" s="403" t="s">
        <v>52</v>
      </c>
      <c r="DC23" s="145">
        <v>766</v>
      </c>
      <c r="DD23" s="146">
        <v>383</v>
      </c>
      <c r="DE23" s="146">
        <f>SUM(DC23:DD23)</f>
        <v>1149</v>
      </c>
      <c r="DF23" s="406">
        <f>DH23-DG23</f>
        <v>671</v>
      </c>
      <c r="DG23" s="407">
        <v>418</v>
      </c>
      <c r="DH23" s="408">
        <v>1089</v>
      </c>
      <c r="DI23" s="396">
        <v>334</v>
      </c>
      <c r="DJ23" s="397">
        <f>DH23+DI23</f>
        <v>1423</v>
      </c>
      <c r="DK23" s="154">
        <v>502</v>
      </c>
      <c r="DL23" s="398">
        <f>DM23-DK23</f>
        <v>169</v>
      </c>
      <c r="DM23" s="409">
        <f>DF23</f>
        <v>671</v>
      </c>
      <c r="DN23" s="410">
        <v>364</v>
      </c>
      <c r="DO23" s="154">
        <f>DP23-DN23</f>
        <v>54</v>
      </c>
      <c r="DP23" s="155">
        <f>DG23</f>
        <v>418</v>
      </c>
      <c r="DQ23" s="415" t="s">
        <v>52</v>
      </c>
      <c r="DR23" s="145">
        <v>1105</v>
      </c>
      <c r="DS23" s="146">
        <v>563</v>
      </c>
      <c r="DT23" s="146">
        <f>SUM(DR23:DS23)</f>
        <v>1668</v>
      </c>
      <c r="DU23" s="395">
        <f>DW23-DV23</f>
        <v>958</v>
      </c>
      <c r="DV23" s="396">
        <v>645</v>
      </c>
      <c r="DW23" s="397">
        <v>1603</v>
      </c>
      <c r="DX23" s="396">
        <v>160</v>
      </c>
      <c r="DY23" s="397">
        <f>DW23+DX23</f>
        <v>1763</v>
      </c>
      <c r="DZ23" s="396">
        <v>635</v>
      </c>
      <c r="EA23" s="396">
        <f>EB23-DZ23</f>
        <v>323</v>
      </c>
      <c r="EB23" s="396">
        <f>DU23</f>
        <v>958</v>
      </c>
      <c r="EC23" s="153">
        <v>569</v>
      </c>
      <c r="ED23" s="396">
        <f>EE23-EC23</f>
        <v>76</v>
      </c>
      <c r="EE23" s="397">
        <f>DV23</f>
        <v>645</v>
      </c>
      <c r="EF23" s="416" t="s">
        <v>52</v>
      </c>
      <c r="EG23" s="395">
        <v>1205</v>
      </c>
      <c r="EH23" s="401">
        <v>867</v>
      </c>
      <c r="EI23" s="401">
        <f>SUM(EG23:EH23)</f>
        <v>2072</v>
      </c>
      <c r="EJ23" s="395">
        <f>EL23-EK23</f>
        <v>963</v>
      </c>
      <c r="EK23" s="401">
        <v>826</v>
      </c>
      <c r="EL23" s="402">
        <v>1789</v>
      </c>
      <c r="EM23" s="396">
        <v>198</v>
      </c>
      <c r="EN23" s="397">
        <f>EL23+EM23</f>
        <v>1987</v>
      </c>
      <c r="EO23" s="417">
        <v>656</v>
      </c>
      <c r="EP23" s="417">
        <f>EQ23-EO23</f>
        <v>307</v>
      </c>
      <c r="EQ23" s="396">
        <f>EJ23</f>
        <v>963</v>
      </c>
      <c r="ER23" s="153">
        <v>709</v>
      </c>
      <c r="ES23" s="396">
        <f>ET23-ER23</f>
        <v>117</v>
      </c>
      <c r="ET23" s="397">
        <f>EK23</f>
        <v>826</v>
      </c>
      <c r="EU23" s="418" t="s">
        <v>52</v>
      </c>
      <c r="EV23" s="395">
        <v>1252</v>
      </c>
      <c r="EW23" s="401">
        <v>970</v>
      </c>
      <c r="EX23" s="401">
        <f>SUM(EV23:EW23)</f>
        <v>2222</v>
      </c>
      <c r="EY23" s="395">
        <f>FA23-EZ23</f>
        <v>981</v>
      </c>
      <c r="EZ23" s="396">
        <v>1006</v>
      </c>
      <c r="FA23" s="397">
        <v>1987</v>
      </c>
      <c r="FB23" s="396">
        <v>223</v>
      </c>
      <c r="FC23" s="397">
        <f>FA23+FB23</f>
        <v>2210</v>
      </c>
      <c r="FD23" s="396">
        <v>643</v>
      </c>
      <c r="FE23" s="396">
        <f>FF23-FD23</f>
        <v>338</v>
      </c>
      <c r="FF23" s="396">
        <f>EY23</f>
        <v>981</v>
      </c>
      <c r="FG23" s="153">
        <v>893</v>
      </c>
      <c r="FH23" s="396">
        <f>FI23-FG23</f>
        <v>113</v>
      </c>
      <c r="FI23" s="397">
        <f>EZ23</f>
        <v>1006</v>
      </c>
      <c r="FJ23" s="419" t="s">
        <v>52</v>
      </c>
      <c r="FK23" s="145">
        <v>926</v>
      </c>
      <c r="FL23" s="146">
        <v>671</v>
      </c>
      <c r="FM23" s="146">
        <f>SUM(FK23:FL23)</f>
        <v>1597</v>
      </c>
      <c r="FN23" s="406">
        <f>FP23-FO23</f>
        <v>786</v>
      </c>
      <c r="FO23" s="407">
        <v>682</v>
      </c>
      <c r="FP23" s="408">
        <v>1468</v>
      </c>
      <c r="FQ23" s="396">
        <v>285</v>
      </c>
      <c r="FR23" s="397">
        <f>FP23+FQ23</f>
        <v>1753</v>
      </c>
      <c r="FS23" s="154">
        <v>532</v>
      </c>
      <c r="FT23" s="398">
        <f>FU23-FS23</f>
        <v>254</v>
      </c>
      <c r="FU23" s="409">
        <f>FN23</f>
        <v>786</v>
      </c>
      <c r="FV23" s="410">
        <v>593</v>
      </c>
      <c r="FW23" s="154">
        <f>FX23-FV23</f>
        <v>89</v>
      </c>
      <c r="FX23" s="155">
        <f>FO23</f>
        <v>682</v>
      </c>
      <c r="FY23" s="122" t="s">
        <v>52</v>
      </c>
      <c r="FZ23" s="420">
        <f>B23+Q23+AF23+AU23+BJ23+BY23+CN23+DC23+DR23+EG23+EV23+FK23</f>
        <v>12885</v>
      </c>
      <c r="GA23" s="382">
        <f>C23+R23+AG23+AV23+BK23+BZ23+CO23+DD23+DS23+EH23+EW23+FL23</f>
        <v>8678</v>
      </c>
      <c r="GB23" s="421">
        <f>SUM(FZ23:GA23)</f>
        <v>21563</v>
      </c>
      <c r="GC23" s="382">
        <f>E23+T23+AI23+AX23+BM23+CB23+CQ23+DF23+DU23+EJ23+EY23+FN23</f>
        <v>11196</v>
      </c>
      <c r="GD23" s="382">
        <f>F23+U23+AJ23+AY23+BN23+CC23+CR23+DG23+DV23+EK23+EZ23+FO23</f>
        <v>8912</v>
      </c>
      <c r="GE23" s="68">
        <f>SUM(GC23:GD23)</f>
        <v>20108</v>
      </c>
      <c r="GF23" s="422">
        <f>H23+W23+AL23+BA23+BP23+CE23+CT23+DI23+DX23+EM23+FB23+FQ23</f>
        <v>2569</v>
      </c>
      <c r="GG23" s="68">
        <f>GE23+GF23</f>
        <v>22677</v>
      </c>
      <c r="GH23" s="420">
        <f>J23+Y23+AN23+BC23+BR23+CG23+CV23+DK23+DZ23+EO23+FD23+FS23</f>
        <v>7606</v>
      </c>
      <c r="GI23" s="382">
        <f>K23+Z23+AO23+BD23+BS23+CH23+CW23+DL23+EA23+EP23+FE23+FT23</f>
        <v>3590</v>
      </c>
      <c r="GJ23" s="423">
        <f>L23+AA23+AP23+BE23+BT23+CI23+CX23+DM23+EB23+EQ23+FF23+FU23</f>
        <v>11196</v>
      </c>
      <c r="GK23" s="382">
        <f>M23+AB23+AQ23+BF23+BU23+CJ23+CY23+DN23+EC23+ER23+FG23+FV23</f>
        <v>7846</v>
      </c>
      <c r="GL23" s="382">
        <f>N23+AC23+AR23+BG23+BV23+CK23+CZ23+DO23+ED23+ES23+FH23+FW23</f>
        <v>1066</v>
      </c>
      <c r="GM23" s="423">
        <f>O23+AD23+AS23+BH23+BW23+CL23+DA23+DP23+EE23+ET23+FI23+FX23</f>
        <v>8912</v>
      </c>
    </row>
    <row r="24" spans="1:195" ht="12.75">
      <c r="A24" s="424"/>
      <c r="B24" s="161">
        <f>B23/D23</f>
        <v>0.606737012987013</v>
      </c>
      <c r="C24" s="162">
        <f>C23/D23</f>
        <v>0.393262987012987</v>
      </c>
      <c r="D24" s="162">
        <f>D23/D53</f>
        <v>0.14345598509548207</v>
      </c>
      <c r="E24" s="425">
        <f>E23/G23</f>
        <v>0.537283950617284</v>
      </c>
      <c r="F24" s="307">
        <f>F23/G23</f>
        <v>0.46271604938271604</v>
      </c>
      <c r="G24" s="426">
        <f>G23/G53</f>
        <v>0.15379357484620643</v>
      </c>
      <c r="H24" s="306">
        <f>H23/I23</f>
        <v>0.023154848046309694</v>
      </c>
      <c r="I24" s="427">
        <f>I23/I23</f>
        <v>1</v>
      </c>
      <c r="J24" s="164">
        <f>J23/L23</f>
        <v>0.6654411764705882</v>
      </c>
      <c r="K24" s="164">
        <f>K23/L23</f>
        <v>0.33455882352941174</v>
      </c>
      <c r="L24" s="168">
        <f>L23/L23</f>
        <v>1</v>
      </c>
      <c r="M24" s="163">
        <f>M23/O23</f>
        <v>0.871931696905016</v>
      </c>
      <c r="N24" s="164">
        <f>N23/O23</f>
        <v>0.128068303094984</v>
      </c>
      <c r="O24" s="168">
        <f>O23/O23</f>
        <v>1</v>
      </c>
      <c r="P24" s="428"/>
      <c r="Q24" s="161">
        <f>Q23/S23</f>
        <v>0.5446468236339405</v>
      </c>
      <c r="R24" s="162">
        <f>R23/S23</f>
        <v>0.45535317636605954</v>
      </c>
      <c r="S24" s="162">
        <f>S23/S53</f>
        <v>0.12538294435470396</v>
      </c>
      <c r="T24" s="425">
        <f>T23/V23</f>
        <v>0.5057408419901586</v>
      </c>
      <c r="U24" s="307">
        <f>U23/V23</f>
        <v>0.49425915800984144</v>
      </c>
      <c r="V24" s="426">
        <f>V23/V53</f>
        <v>0.14174998062466093</v>
      </c>
      <c r="W24" s="306">
        <f>W23/X23</f>
        <v>0.10122850122850123</v>
      </c>
      <c r="X24" s="427">
        <f>X23/X23</f>
        <v>1</v>
      </c>
      <c r="Y24" s="164">
        <f>Y23/AA23</f>
        <v>0.6713513513513514</v>
      </c>
      <c r="Z24" s="164">
        <f>Z23/AA23</f>
        <v>0.3286486486486486</v>
      </c>
      <c r="AA24" s="168">
        <f>AA23/AA23</f>
        <v>1</v>
      </c>
      <c r="AB24" s="163">
        <f>AB23/AD23</f>
        <v>0.8694690265486725</v>
      </c>
      <c r="AC24" s="164">
        <f>AC23/AD23</f>
        <v>0.13053097345132744</v>
      </c>
      <c r="AD24" s="169">
        <f>AD23/AD23</f>
        <v>1</v>
      </c>
      <c r="AE24" s="429"/>
      <c r="AF24" s="161">
        <f>AF23/AH23</f>
        <v>0.5782729805013928</v>
      </c>
      <c r="AG24" s="162">
        <f>AG23/AH23</f>
        <v>0.42172701949860725</v>
      </c>
      <c r="AH24" s="162">
        <f>AH23/AH53</f>
        <v>0.10157311000452693</v>
      </c>
      <c r="AI24" s="425">
        <f>AI23/AK23</f>
        <v>0.5037507212925563</v>
      </c>
      <c r="AJ24" s="307">
        <f>AJ23/AK23</f>
        <v>0.49624927870744373</v>
      </c>
      <c r="AK24" s="426">
        <f>AK23/AK53</f>
        <v>0.12866582522830203</v>
      </c>
      <c r="AL24" s="306">
        <f>AL23/AM23</f>
        <v>0.15751093825960136</v>
      </c>
      <c r="AM24" s="427">
        <f>AM23/AM23</f>
        <v>1</v>
      </c>
      <c r="AN24" s="164">
        <f>AN23/AP23</f>
        <v>0.6414662084765178</v>
      </c>
      <c r="AO24" s="164">
        <f>AO23/AP23</f>
        <v>0.35853379152348225</v>
      </c>
      <c r="AP24" s="168">
        <f>AP23/AP23</f>
        <v>1</v>
      </c>
      <c r="AQ24" s="163">
        <f>AQ23/AS23</f>
        <v>0.9058139534883721</v>
      </c>
      <c r="AR24" s="164">
        <f>AR23/AS23</f>
        <v>0.0941860465116279</v>
      </c>
      <c r="AS24" s="168">
        <f>AS23/AS23</f>
        <v>1</v>
      </c>
      <c r="AT24" s="430"/>
      <c r="AU24" s="161">
        <f>AU23/AW23</f>
        <v>0.5803054239073197</v>
      </c>
      <c r="AV24" s="162">
        <f>AV23/AW23</f>
        <v>0.41969457609268035</v>
      </c>
      <c r="AW24" s="162">
        <f>AW23/AW53</f>
        <v>0.12183229614422275</v>
      </c>
      <c r="AX24" s="425">
        <f>AX23/AZ23</f>
        <v>0.5342763873775843</v>
      </c>
      <c r="AY24" s="307">
        <f>AY23/AZ23</f>
        <v>0.4657236126224157</v>
      </c>
      <c r="AZ24" s="426">
        <f>AZ23/AZ53</f>
        <v>0.1572149516722265</v>
      </c>
      <c r="BA24" s="306">
        <f>BA23/BB23</f>
        <v>0.12309160305343511</v>
      </c>
      <c r="BB24" s="427">
        <f>BB23/BB23</f>
        <v>1</v>
      </c>
      <c r="BC24" s="164">
        <f>BC23/BE23</f>
        <v>0.6659877800407332</v>
      </c>
      <c r="BD24" s="164">
        <f>BD23/BE23</f>
        <v>0.3340122199592668</v>
      </c>
      <c r="BE24" s="168">
        <f>BE23/BE23</f>
        <v>1</v>
      </c>
      <c r="BF24" s="163">
        <f>BF23/BH23</f>
        <v>0.9018691588785047</v>
      </c>
      <c r="BG24" s="164">
        <f>BG23/BH23</f>
        <v>0.09813084112149532</v>
      </c>
      <c r="BH24" s="168">
        <f>BH23/BH23</f>
        <v>1</v>
      </c>
      <c r="BI24" s="431"/>
      <c r="BJ24" s="161">
        <f>BJ23/BL23</f>
        <v>0.6060606060606061</v>
      </c>
      <c r="BK24" s="162">
        <f>BK23/BL23</f>
        <v>0.3939393939393939</v>
      </c>
      <c r="BL24" s="162">
        <f>BL23/BL53</f>
        <v>0.11905477722325777</v>
      </c>
      <c r="BM24" s="425">
        <f>BM23/BO23</f>
        <v>0.588203167667941</v>
      </c>
      <c r="BN24" s="307">
        <f>BN23/BO23</f>
        <v>0.411796832332059</v>
      </c>
      <c r="BO24" s="426">
        <f>BO23/BO53</f>
        <v>0.1396004879536444</v>
      </c>
      <c r="BP24" s="306">
        <f>BP23/BQ23</f>
        <v>0.09176587301587301</v>
      </c>
      <c r="BQ24" s="427">
        <f>BQ23/BQ23</f>
        <v>1</v>
      </c>
      <c r="BR24" s="164">
        <f>BR23/BT23</f>
        <v>0.6239554317548747</v>
      </c>
      <c r="BS24" s="164">
        <f>BS23/BT23</f>
        <v>0.37604456824512533</v>
      </c>
      <c r="BT24" s="168">
        <f>BT23/BT23</f>
        <v>1</v>
      </c>
      <c r="BU24" s="163">
        <f>BU23/BW23</f>
        <v>0.8978779840848806</v>
      </c>
      <c r="BV24" s="164">
        <f>BV23/BW23</f>
        <v>0.10212201591511937</v>
      </c>
      <c r="BW24" s="168">
        <f>BW23/BW23</f>
        <v>1</v>
      </c>
      <c r="BX24" s="432"/>
      <c r="BY24" s="161">
        <f>BY23/CA23</f>
        <v>0.6215582893966022</v>
      </c>
      <c r="BZ24" s="162">
        <f>BZ23/CA23</f>
        <v>0.37844171060339776</v>
      </c>
      <c r="CA24" s="162">
        <f>CA23/CA53</f>
        <v>0.12718873407346695</v>
      </c>
      <c r="CB24" s="425">
        <f>CB23/CD23</f>
        <v>0.6281377699941623</v>
      </c>
      <c r="CC24" s="307">
        <f>CC23/CD23</f>
        <v>0.37186223000583774</v>
      </c>
      <c r="CD24" s="426">
        <f>CD23/CD53</f>
        <v>0.14951557999476303</v>
      </c>
      <c r="CE24" s="306">
        <f>CE23/CF23</f>
        <v>0.14006024096385541</v>
      </c>
      <c r="CF24" s="427">
        <f>CF23/CF23</f>
        <v>1</v>
      </c>
      <c r="CG24" s="164">
        <f>CG23/CI23</f>
        <v>0.70817843866171</v>
      </c>
      <c r="CH24" s="164">
        <f>CH23/CI23</f>
        <v>0.29182156133828996</v>
      </c>
      <c r="CI24" s="168">
        <f>CI23/CI23</f>
        <v>1</v>
      </c>
      <c r="CJ24" s="163">
        <f>CJ23/CL23</f>
        <v>0.869701726844584</v>
      </c>
      <c r="CK24" s="164">
        <f>CK23/CL23</f>
        <v>0.130298273155416</v>
      </c>
      <c r="CL24" s="168">
        <f>CL23/CL23</f>
        <v>1</v>
      </c>
      <c r="CM24" s="433"/>
      <c r="CN24" s="161">
        <f>CN23/CP23</f>
        <v>0.6706192358366272</v>
      </c>
      <c r="CO24" s="162">
        <f>CO23/CP23</f>
        <v>0.32938076416337286</v>
      </c>
      <c r="CP24" s="162">
        <f>CP23/CP53</f>
        <v>0.06126402453789652</v>
      </c>
      <c r="CQ24" s="425">
        <f>CQ23/CS23</f>
        <v>0.6783042394014963</v>
      </c>
      <c r="CR24" s="307">
        <f>CR23/CS23</f>
        <v>0.32169576059850374</v>
      </c>
      <c r="CS24" s="426">
        <f>CS23/CS53</f>
        <v>0.10543382997370727</v>
      </c>
      <c r="CT24" s="306">
        <f>CT23/CU23</f>
        <v>0.054245283018867926</v>
      </c>
      <c r="CU24" s="427">
        <f>CU23/CU23</f>
        <v>1</v>
      </c>
      <c r="CV24" s="164">
        <f>CV23/CX23</f>
        <v>0.7904411764705882</v>
      </c>
      <c r="CW24" s="164">
        <f>CW23/CX23</f>
        <v>0.20955882352941177</v>
      </c>
      <c r="CX24" s="168">
        <f>CX23/CX23</f>
        <v>1</v>
      </c>
      <c r="CY24" s="163">
        <f>CY23/DA23</f>
        <v>0.8604651162790697</v>
      </c>
      <c r="CZ24" s="164">
        <f>CZ23/DA23</f>
        <v>0.13953488372093023</v>
      </c>
      <c r="DA24" s="168">
        <f>DA23/DA23</f>
        <v>1</v>
      </c>
      <c r="DB24" s="429"/>
      <c r="DC24" s="161">
        <f>DC23/DE23</f>
        <v>0.6666666666666666</v>
      </c>
      <c r="DD24" s="162">
        <f>DD23/DE23</f>
        <v>0.3333333333333333</v>
      </c>
      <c r="DE24" s="162">
        <f>DE23/DE53</f>
        <v>0.15338406087304765</v>
      </c>
      <c r="DF24" s="425">
        <f>DF23/DH23</f>
        <v>0.6161616161616161</v>
      </c>
      <c r="DG24" s="307">
        <f>DG23/DH23</f>
        <v>0.3838383838383838</v>
      </c>
      <c r="DH24" s="426">
        <f>DH23/DH53</f>
        <v>0.1467654986522911</v>
      </c>
      <c r="DI24" s="306">
        <f>DI23/DJ23</f>
        <v>0.23471539002108222</v>
      </c>
      <c r="DJ24" s="427">
        <f>DJ23/DJ23</f>
        <v>1</v>
      </c>
      <c r="DK24" s="164">
        <f>DK23/DM23</f>
        <v>0.7481371087928465</v>
      </c>
      <c r="DL24" s="164">
        <f>DL23/DM23</f>
        <v>0.2518628912071535</v>
      </c>
      <c r="DM24" s="168">
        <f>DM23/DM23</f>
        <v>1</v>
      </c>
      <c r="DN24" s="163">
        <f>DN23/DP23</f>
        <v>0.8708133971291866</v>
      </c>
      <c r="DO24" s="164">
        <f>DO23/DP23</f>
        <v>0.1291866028708134</v>
      </c>
      <c r="DP24" s="168">
        <f>DP23/DP23</f>
        <v>1</v>
      </c>
      <c r="DQ24" s="434"/>
      <c r="DR24" s="161">
        <f>DR23/DT23</f>
        <v>0.6624700239808153</v>
      </c>
      <c r="DS24" s="162">
        <f>DS23/DT23</f>
        <v>0.33752997601918466</v>
      </c>
      <c r="DT24" s="162">
        <f>DT23/DT53</f>
        <v>0.11448181194234729</v>
      </c>
      <c r="DU24" s="425">
        <f>DU23/DW23</f>
        <v>0.5976294447910169</v>
      </c>
      <c r="DV24" s="307">
        <f>DV23/DW23</f>
        <v>0.4023705552089832</v>
      </c>
      <c r="DW24" s="426">
        <f>DW23/DW53</f>
        <v>0.13626317579054742</v>
      </c>
      <c r="DX24" s="306">
        <f>DX23/DY23</f>
        <v>0.09075439591605218</v>
      </c>
      <c r="DY24" s="427">
        <f>DY23/DY23</f>
        <v>1</v>
      </c>
      <c r="DZ24" s="164">
        <f>DZ23/EB23</f>
        <v>0.662839248434238</v>
      </c>
      <c r="EA24" s="164">
        <f>EA23/EB23</f>
        <v>0.33716075156576203</v>
      </c>
      <c r="EB24" s="168">
        <f>EB23/EB23</f>
        <v>1</v>
      </c>
      <c r="EC24" s="163">
        <f>EC23/EE23</f>
        <v>0.8821705426356589</v>
      </c>
      <c r="ED24" s="164">
        <f>ED23/EE23</f>
        <v>0.11782945736434108</v>
      </c>
      <c r="EE24" s="168">
        <f>EE23/EE23</f>
        <v>1</v>
      </c>
      <c r="EF24" s="435"/>
      <c r="EG24" s="161">
        <f>EG23/EI23</f>
        <v>0.5815637065637066</v>
      </c>
      <c r="EH24" s="162">
        <f>EH23/EI23</f>
        <v>0.41843629343629346</v>
      </c>
      <c r="EI24" s="162">
        <f>EI23/EI53</f>
        <v>0.12486440882246595</v>
      </c>
      <c r="EJ24" s="425">
        <f>EJ23/EL23</f>
        <v>0.5382895472330911</v>
      </c>
      <c r="EK24" s="307">
        <f>EK23/EL23</f>
        <v>0.46171045276690886</v>
      </c>
      <c r="EL24" s="426">
        <f>EL23/EL53</f>
        <v>0.14440229235612237</v>
      </c>
      <c r="EM24" s="306">
        <f>EM23/EN23</f>
        <v>0.0996477101157524</v>
      </c>
      <c r="EN24" s="427">
        <f>EN23/EN23</f>
        <v>1</v>
      </c>
      <c r="EO24" s="164">
        <f>EO23/EQ23</f>
        <v>0.6812045690550363</v>
      </c>
      <c r="EP24" s="164">
        <f>EP23/EQ23</f>
        <v>0.31879543094496365</v>
      </c>
      <c r="EQ24" s="168">
        <f>EQ23/EQ23</f>
        <v>1</v>
      </c>
      <c r="ER24" s="163">
        <f>ER23/ET23</f>
        <v>0.8583535108958837</v>
      </c>
      <c r="ES24" s="164">
        <f>ES23/ET23</f>
        <v>0.14164648910411623</v>
      </c>
      <c r="ET24" s="168">
        <f>ET23/ET23</f>
        <v>1</v>
      </c>
      <c r="EU24" s="436"/>
      <c r="EV24" s="161">
        <f>EV23/EX23</f>
        <v>0.5634563456345635</v>
      </c>
      <c r="EW24" s="162">
        <f>EW23/EX23</f>
        <v>0.4365436543654365</v>
      </c>
      <c r="EX24" s="162">
        <f>EX23/EX53</f>
        <v>0.13565323565323564</v>
      </c>
      <c r="EY24" s="425">
        <f>EY23/FA23</f>
        <v>0.4937091092098641</v>
      </c>
      <c r="EZ24" s="307">
        <f>EZ23/FA23</f>
        <v>0.5062908907901359</v>
      </c>
      <c r="FA24" s="426">
        <f>FA23/FA53</f>
        <v>0.15686429304491986</v>
      </c>
      <c r="FB24" s="306">
        <f>FB23/FC23</f>
        <v>0.10090497737556561</v>
      </c>
      <c r="FC24" s="427">
        <f>FC23/FC23</f>
        <v>1</v>
      </c>
      <c r="FD24" s="164">
        <f>FD23/FF23</f>
        <v>0.6554536187563711</v>
      </c>
      <c r="FE24" s="164">
        <f>FE23/FF23</f>
        <v>0.34454638124362896</v>
      </c>
      <c r="FF24" s="168">
        <f>FF23/FF23</f>
        <v>1</v>
      </c>
      <c r="FG24" s="163">
        <f>FG23/FI23</f>
        <v>0.8876739562624254</v>
      </c>
      <c r="FH24" s="164">
        <f>FH23/FI23</f>
        <v>0.11232604373757456</v>
      </c>
      <c r="FI24" s="168">
        <f>FI23/FI23</f>
        <v>1</v>
      </c>
      <c r="FJ24" s="437"/>
      <c r="FK24" s="161">
        <f>FK23/FM23</f>
        <v>0.5798371947401377</v>
      </c>
      <c r="FL24" s="162">
        <f>FL23/FM23</f>
        <v>0.4201628052598622</v>
      </c>
      <c r="FM24" s="162">
        <f>FM23/FM53</f>
        <v>0.11668858687710068</v>
      </c>
      <c r="FN24" s="425">
        <f>FN23/FP23</f>
        <v>0.5354223433242506</v>
      </c>
      <c r="FO24" s="307">
        <f>FO23/FP23</f>
        <v>0.4645776566757493</v>
      </c>
      <c r="FP24" s="426">
        <f>FP23/FP53</f>
        <v>0.1491869918699187</v>
      </c>
      <c r="FQ24" s="306">
        <f>FQ23/FR23</f>
        <v>0.16257843696520252</v>
      </c>
      <c r="FR24" s="427">
        <f>FR23/FR23</f>
        <v>1</v>
      </c>
      <c r="FS24" s="164">
        <f>FS23/FU23</f>
        <v>0.6768447837150128</v>
      </c>
      <c r="FT24" s="164">
        <f>FT23/FU23</f>
        <v>0.3231552162849873</v>
      </c>
      <c r="FU24" s="168">
        <f>FU23/FU23</f>
        <v>1</v>
      </c>
      <c r="FV24" s="163">
        <f>FV23/FX23</f>
        <v>0.8695014662756598</v>
      </c>
      <c r="FW24" s="164">
        <f>FW23/FX23</f>
        <v>0.13049853372434017</v>
      </c>
      <c r="FX24" s="168">
        <f>FX23/FX23</f>
        <v>1</v>
      </c>
      <c r="FY24" s="139"/>
      <c r="FZ24" s="161">
        <f>FZ23/GB23</f>
        <v>0.5975513611278579</v>
      </c>
      <c r="GA24" s="162">
        <f>GA23/GB23</f>
        <v>0.4024486388721421</v>
      </c>
      <c r="GB24" s="162">
        <f>GB23/GB53</f>
        <v>0.12009468114731273</v>
      </c>
      <c r="GC24" s="425">
        <f>GC23/GE23</f>
        <v>0.5567933160930972</v>
      </c>
      <c r="GD24" s="307">
        <f>GD23/GE23</f>
        <v>0.4432066839069027</v>
      </c>
      <c r="GE24" s="426">
        <f>GE23/GE53</f>
        <v>0.14227392045735957</v>
      </c>
      <c r="GF24" s="438">
        <f>GF23/GG23</f>
        <v>0.11328658993694052</v>
      </c>
      <c r="GG24" s="427">
        <f>GG23/GG23</f>
        <v>1</v>
      </c>
      <c r="GH24" s="164">
        <f>GH23/GJ23</f>
        <v>0.6793497677742051</v>
      </c>
      <c r="GI24" s="164">
        <f>GI23/GJ23</f>
        <v>0.3206502322257949</v>
      </c>
      <c r="GJ24" s="168">
        <f>GJ23/GJ23</f>
        <v>1</v>
      </c>
      <c r="GK24" s="163">
        <f>GK23/GM23</f>
        <v>0.8803859964093357</v>
      </c>
      <c r="GL24" s="164">
        <f>GL23/GM23</f>
        <v>0.11961400359066428</v>
      </c>
      <c r="GM24" s="168">
        <f>GM23/GM23</f>
        <v>1</v>
      </c>
    </row>
    <row r="25" spans="1:195" ht="12.75">
      <c r="A25" s="439" t="s">
        <v>53</v>
      </c>
      <c r="B25" s="105">
        <v>1084</v>
      </c>
      <c r="C25" s="440">
        <v>286</v>
      </c>
      <c r="D25" s="440">
        <f>SUM(B25:C25)</f>
        <v>1370</v>
      </c>
      <c r="E25" s="105">
        <f>G25-F25</f>
        <v>543</v>
      </c>
      <c r="F25" s="441">
        <v>495</v>
      </c>
      <c r="G25" s="108">
        <v>1038</v>
      </c>
      <c r="H25" s="442">
        <v>20</v>
      </c>
      <c r="I25" s="443">
        <f>G25+H25</f>
        <v>1058</v>
      </c>
      <c r="J25" s="444">
        <v>421</v>
      </c>
      <c r="K25" s="110">
        <f>L25-J25</f>
        <v>122</v>
      </c>
      <c r="L25" s="110">
        <f>E25</f>
        <v>543</v>
      </c>
      <c r="M25" s="445">
        <v>423</v>
      </c>
      <c r="N25" s="106">
        <f>O25-M25</f>
        <v>72</v>
      </c>
      <c r="O25" s="108">
        <f>F25</f>
        <v>495</v>
      </c>
      <c r="P25" s="446" t="s">
        <v>53</v>
      </c>
      <c r="Q25" s="105">
        <v>900</v>
      </c>
      <c r="R25" s="440">
        <v>301</v>
      </c>
      <c r="S25" s="440">
        <f>SUM(Q25:R25)</f>
        <v>1201</v>
      </c>
      <c r="T25" s="105">
        <f>V25-U25</f>
        <v>510</v>
      </c>
      <c r="U25" s="441">
        <v>528</v>
      </c>
      <c r="V25" s="108">
        <v>1038</v>
      </c>
      <c r="W25" s="442">
        <v>120</v>
      </c>
      <c r="X25" s="443">
        <f>V25+W25</f>
        <v>1158</v>
      </c>
      <c r="Y25" s="444">
        <v>409</v>
      </c>
      <c r="Z25" s="110">
        <f>AA25-Y25</f>
        <v>101</v>
      </c>
      <c r="AA25" s="110">
        <f>T25</f>
        <v>510</v>
      </c>
      <c r="AB25" s="445">
        <v>486</v>
      </c>
      <c r="AC25" s="106">
        <f>AD25-AB25</f>
        <v>42</v>
      </c>
      <c r="AD25" s="106">
        <f>U25</f>
        <v>528</v>
      </c>
      <c r="AE25" s="447" t="s">
        <v>53</v>
      </c>
      <c r="AF25" s="105">
        <v>975</v>
      </c>
      <c r="AG25" s="440">
        <v>449</v>
      </c>
      <c r="AH25" s="440">
        <f>SUM(AF25:AG25)</f>
        <v>1424</v>
      </c>
      <c r="AI25" s="105">
        <f>AK25-AJ25</f>
        <v>541</v>
      </c>
      <c r="AJ25" s="441">
        <v>570</v>
      </c>
      <c r="AK25" s="108">
        <v>1111</v>
      </c>
      <c r="AL25" s="442">
        <v>126</v>
      </c>
      <c r="AM25" s="443">
        <f>AK25+AL25</f>
        <v>1237</v>
      </c>
      <c r="AN25" s="444">
        <v>436</v>
      </c>
      <c r="AO25" s="110">
        <f>AP25-AN25</f>
        <v>105</v>
      </c>
      <c r="AP25" s="110">
        <f>AI25</f>
        <v>541</v>
      </c>
      <c r="AQ25" s="445">
        <v>517</v>
      </c>
      <c r="AR25" s="106">
        <f>AS25-AQ25</f>
        <v>53</v>
      </c>
      <c r="AS25" s="108">
        <f>AJ25</f>
        <v>570</v>
      </c>
      <c r="AT25" s="448" t="s">
        <v>53</v>
      </c>
      <c r="AU25" s="105">
        <v>791</v>
      </c>
      <c r="AV25" s="440">
        <v>236</v>
      </c>
      <c r="AW25" s="440">
        <f>SUM(AU25:AV25)</f>
        <v>1027</v>
      </c>
      <c r="AX25" s="105">
        <f>AZ25-AY25</f>
        <v>521</v>
      </c>
      <c r="AY25" s="441">
        <v>440</v>
      </c>
      <c r="AZ25" s="108">
        <v>961</v>
      </c>
      <c r="BA25" s="442">
        <v>70</v>
      </c>
      <c r="BB25" s="443">
        <f>AZ25+BA25</f>
        <v>1031</v>
      </c>
      <c r="BC25" s="444">
        <v>431</v>
      </c>
      <c r="BD25" s="110">
        <f>BE25-BC25</f>
        <v>90</v>
      </c>
      <c r="BE25" s="110">
        <f>AX25</f>
        <v>521</v>
      </c>
      <c r="BF25" s="445">
        <v>400</v>
      </c>
      <c r="BG25" s="106">
        <f>BH25-BF25</f>
        <v>40</v>
      </c>
      <c r="BH25" s="108">
        <f>AY25</f>
        <v>440</v>
      </c>
      <c r="BI25" s="449" t="s">
        <v>53</v>
      </c>
      <c r="BJ25" s="105">
        <v>939</v>
      </c>
      <c r="BK25" s="440">
        <v>376</v>
      </c>
      <c r="BL25" s="440">
        <f>SUM(BJ25:BK25)</f>
        <v>1315</v>
      </c>
      <c r="BM25" s="105">
        <f>BO25-BN25</f>
        <v>576</v>
      </c>
      <c r="BN25" s="441">
        <v>493</v>
      </c>
      <c r="BO25" s="108">
        <v>1069</v>
      </c>
      <c r="BP25" s="442">
        <v>129</v>
      </c>
      <c r="BQ25" s="443">
        <f>BO25+BP25</f>
        <v>1198</v>
      </c>
      <c r="BR25" s="444">
        <v>428</v>
      </c>
      <c r="BS25" s="110">
        <f>BT25-BR25</f>
        <v>148</v>
      </c>
      <c r="BT25" s="110">
        <f>BM25</f>
        <v>576</v>
      </c>
      <c r="BU25" s="445">
        <v>429</v>
      </c>
      <c r="BV25" s="106">
        <f>BW25-BU25</f>
        <v>64</v>
      </c>
      <c r="BW25" s="108">
        <f>BN25</f>
        <v>493</v>
      </c>
      <c r="BX25" s="450" t="s">
        <v>53</v>
      </c>
      <c r="BY25" s="105">
        <v>723</v>
      </c>
      <c r="BZ25" s="440">
        <v>197</v>
      </c>
      <c r="CA25" s="440">
        <f>SUM(BY25:BZ25)</f>
        <v>920</v>
      </c>
      <c r="CB25" s="105">
        <f>CD25-CC25</f>
        <v>632</v>
      </c>
      <c r="CC25" s="441">
        <v>470</v>
      </c>
      <c r="CD25" s="108">
        <v>1102</v>
      </c>
      <c r="CE25" s="442">
        <v>149</v>
      </c>
      <c r="CF25" s="443">
        <f>CD25+CE25</f>
        <v>1251</v>
      </c>
      <c r="CG25" s="444">
        <v>492</v>
      </c>
      <c r="CH25" s="110">
        <f>CI25-CG25</f>
        <v>140</v>
      </c>
      <c r="CI25" s="110">
        <f>CB25</f>
        <v>632</v>
      </c>
      <c r="CJ25" s="445">
        <v>362</v>
      </c>
      <c r="CK25" s="106">
        <f>CL25-CJ25</f>
        <v>108</v>
      </c>
      <c r="CL25" s="108">
        <f>CC25</f>
        <v>470</v>
      </c>
      <c r="CM25" s="451" t="s">
        <v>53</v>
      </c>
      <c r="CN25" s="105">
        <v>0</v>
      </c>
      <c r="CO25" s="440">
        <v>0</v>
      </c>
      <c r="CP25" s="440">
        <f>SUM(CN25:CO25)</f>
        <v>0</v>
      </c>
      <c r="CQ25" s="105">
        <f>CS25-CR25</f>
        <v>0</v>
      </c>
      <c r="CR25" s="441"/>
      <c r="CS25" s="108">
        <v>0</v>
      </c>
      <c r="CT25" s="442"/>
      <c r="CU25" s="443">
        <f>CS25+CT25</f>
        <v>0</v>
      </c>
      <c r="CV25" s="444">
        <v>0</v>
      </c>
      <c r="CW25" s="110">
        <f>CX25-CV25</f>
        <v>0</v>
      </c>
      <c r="CX25" s="110">
        <f>CQ25</f>
        <v>0</v>
      </c>
      <c r="CY25" s="445">
        <v>0</v>
      </c>
      <c r="CZ25" s="106">
        <f>DA25-CY25</f>
        <v>0</v>
      </c>
      <c r="DA25" s="108">
        <f>CR25</f>
        <v>0</v>
      </c>
      <c r="DB25" s="447" t="s">
        <v>53</v>
      </c>
      <c r="DC25" s="105">
        <v>721</v>
      </c>
      <c r="DD25" s="440">
        <v>172</v>
      </c>
      <c r="DE25" s="440">
        <f>SUM(DC25:DD25)</f>
        <v>893</v>
      </c>
      <c r="DF25" s="105">
        <f>DH25-DG25</f>
        <v>546</v>
      </c>
      <c r="DG25" s="441">
        <v>341</v>
      </c>
      <c r="DH25" s="108">
        <v>887</v>
      </c>
      <c r="DI25" s="442">
        <v>140</v>
      </c>
      <c r="DJ25" s="443">
        <f>DH25+DI25</f>
        <v>1027</v>
      </c>
      <c r="DK25" s="444">
        <v>431</v>
      </c>
      <c r="DL25" s="110">
        <f>DM25-DK25</f>
        <v>115</v>
      </c>
      <c r="DM25" s="110">
        <f>DF25</f>
        <v>546</v>
      </c>
      <c r="DN25" s="445">
        <v>306</v>
      </c>
      <c r="DO25" s="106">
        <f>DP25-DN25</f>
        <v>35</v>
      </c>
      <c r="DP25" s="108">
        <f>DG25</f>
        <v>341</v>
      </c>
      <c r="DQ25" s="452" t="s">
        <v>53</v>
      </c>
      <c r="DR25" s="105">
        <v>779</v>
      </c>
      <c r="DS25" s="440">
        <v>181</v>
      </c>
      <c r="DT25" s="440">
        <f>SUM(DR25:DS25)</f>
        <v>960</v>
      </c>
      <c r="DU25" s="105">
        <f>DW25-DV25</f>
        <v>606</v>
      </c>
      <c r="DV25" s="441">
        <v>476</v>
      </c>
      <c r="DW25" s="108">
        <v>1082</v>
      </c>
      <c r="DX25" s="442">
        <v>88</v>
      </c>
      <c r="DY25" s="443">
        <f>DW25+DX25</f>
        <v>1170</v>
      </c>
      <c r="DZ25" s="444">
        <v>414</v>
      </c>
      <c r="EA25" s="110">
        <f>EB25-DZ25</f>
        <v>192</v>
      </c>
      <c r="EB25" s="110">
        <f>DU25</f>
        <v>606</v>
      </c>
      <c r="EC25" s="445">
        <v>431</v>
      </c>
      <c r="ED25" s="106">
        <f>EE25-EC25</f>
        <v>45</v>
      </c>
      <c r="EE25" s="108">
        <f>DV25</f>
        <v>476</v>
      </c>
      <c r="EF25" s="453" t="s">
        <v>53</v>
      </c>
      <c r="EG25" s="105">
        <v>943</v>
      </c>
      <c r="EH25" s="440">
        <v>172</v>
      </c>
      <c r="EI25" s="440">
        <f>SUM(EG25:EH25)</f>
        <v>1115</v>
      </c>
      <c r="EJ25" s="454">
        <f>EL25-EK25</f>
        <v>552</v>
      </c>
      <c r="EK25" s="441">
        <v>600</v>
      </c>
      <c r="EL25" s="108">
        <v>1152</v>
      </c>
      <c r="EM25" s="442">
        <v>100</v>
      </c>
      <c r="EN25" s="443">
        <f>EL25+EM25</f>
        <v>1252</v>
      </c>
      <c r="EO25" s="110">
        <v>440</v>
      </c>
      <c r="EP25" s="110">
        <f>EQ25-EO25</f>
        <v>112</v>
      </c>
      <c r="EQ25" s="110">
        <f>EJ25</f>
        <v>552</v>
      </c>
      <c r="ER25" s="445">
        <v>539</v>
      </c>
      <c r="ES25" s="106">
        <f>ET25-ER25</f>
        <v>61</v>
      </c>
      <c r="ET25" s="108">
        <f>EK25</f>
        <v>600</v>
      </c>
      <c r="EU25" s="455" t="s">
        <v>53</v>
      </c>
      <c r="EV25" s="105">
        <v>911</v>
      </c>
      <c r="EW25" s="440">
        <v>241</v>
      </c>
      <c r="EX25" s="440">
        <f>SUM(EV25:EW25)</f>
        <v>1152</v>
      </c>
      <c r="EY25" s="105">
        <f>FA25-EZ25</f>
        <v>491</v>
      </c>
      <c r="EZ25" s="441">
        <v>566</v>
      </c>
      <c r="FA25" s="108">
        <v>1057</v>
      </c>
      <c r="FB25" s="442">
        <v>126</v>
      </c>
      <c r="FC25" s="443">
        <f>FA25+FB25</f>
        <v>1183</v>
      </c>
      <c r="FD25" s="444">
        <v>402</v>
      </c>
      <c r="FE25" s="110">
        <f>FF25-FD25</f>
        <v>89</v>
      </c>
      <c r="FF25" s="110">
        <f>EY25</f>
        <v>491</v>
      </c>
      <c r="FG25" s="445">
        <v>511</v>
      </c>
      <c r="FH25" s="106">
        <f>FI25-FG25</f>
        <v>55</v>
      </c>
      <c r="FI25" s="108">
        <f>EZ25</f>
        <v>566</v>
      </c>
      <c r="FJ25" s="456" t="s">
        <v>53</v>
      </c>
      <c r="FK25" s="105">
        <v>643</v>
      </c>
      <c r="FL25" s="440">
        <v>216</v>
      </c>
      <c r="FM25" s="440">
        <f>SUM(FK25:FL25)</f>
        <v>859</v>
      </c>
      <c r="FN25" s="105">
        <f>FP25-FO25</f>
        <v>426</v>
      </c>
      <c r="FO25" s="441">
        <v>430</v>
      </c>
      <c r="FP25" s="108">
        <v>856</v>
      </c>
      <c r="FQ25" s="442">
        <v>126</v>
      </c>
      <c r="FR25" s="443">
        <f>FP25+FQ25</f>
        <v>982</v>
      </c>
      <c r="FS25" s="444">
        <v>333</v>
      </c>
      <c r="FT25" s="110">
        <f>FU25-FS25</f>
        <v>93</v>
      </c>
      <c r="FU25" s="110">
        <f>FN25</f>
        <v>426</v>
      </c>
      <c r="FV25" s="445">
        <v>369</v>
      </c>
      <c r="FW25" s="106">
        <f>FX25-FV25</f>
        <v>61</v>
      </c>
      <c r="FX25" s="108">
        <f>FO25</f>
        <v>430</v>
      </c>
      <c r="FY25" s="457" t="s">
        <v>53</v>
      </c>
      <c r="FZ25" s="123">
        <f>B25+Q25+AF25+AU25+BJ25+BY25+CN25+DC25+DR25+EG25+EV25+FK25</f>
        <v>9409</v>
      </c>
      <c r="GA25" s="124">
        <f>C25+R25+AG25+AV25+BK25+BZ25+CO25+DD25+DS25+EH25+EW25+FL25</f>
        <v>2827</v>
      </c>
      <c r="GB25" s="297">
        <f>SUM(FZ25:GA25)</f>
        <v>12236</v>
      </c>
      <c r="GC25" s="123">
        <f>E25+T25+AI25+AX25+BM25+CB25+CQ25+DF25+DU25+EJ25+EY25+FN25</f>
        <v>5944</v>
      </c>
      <c r="GD25" s="124">
        <f>F25+U25+AJ25+AY25+BN25+CC25+CR25+DG25+DV25+EK25+EZ25+FO25</f>
        <v>5409</v>
      </c>
      <c r="GE25" s="125">
        <f>SUM(GC25:GD25)</f>
        <v>11353</v>
      </c>
      <c r="GF25" s="458">
        <f>H25+W25+AL25+BA25+BP25+CE25+CT25+DI25+DX25+EM25+FB25+FQ25</f>
        <v>1194</v>
      </c>
      <c r="GG25" s="124">
        <f>GE25+GF25</f>
        <v>12547</v>
      </c>
      <c r="GH25" s="123">
        <f>J25+Y25+AN25+BC25+BR25+CG25+CV25+DK25+DZ25+EO25+FD25+FS25</f>
        <v>4637</v>
      </c>
      <c r="GI25" s="124">
        <f>K25+Z25+AO25+BD25+BS25+CH25+CW25+DL25+EA25+EP25+FE25+FT25</f>
        <v>1307</v>
      </c>
      <c r="GJ25" s="125">
        <f>L25+AA25+AP25+BE25+BT25+CI25+CX25+DM25+EB25+EQ25+FF25+FU25</f>
        <v>5944</v>
      </c>
      <c r="GK25" s="124">
        <f>M25+AB25+AQ25+BF25+BU25+CJ25+CY25+DN25+EC25+ER25+FG25+FV25</f>
        <v>4773</v>
      </c>
      <c r="GL25" s="124">
        <f>N25+AC25+AR25+BG25+BV25+CK25+CZ25+DO25+ED25+ES25+FH25+FW25</f>
        <v>636</v>
      </c>
      <c r="GM25" s="125">
        <f>O25+AD25+AS25+BH25+BW25+CL25+DA25+DP25+EE25+ET25+FI25+FX25</f>
        <v>5409</v>
      </c>
    </row>
    <row r="26" spans="1:195" ht="12.75">
      <c r="A26" s="424"/>
      <c r="B26" s="126">
        <f>B25/D25</f>
        <v>0.7912408759124088</v>
      </c>
      <c r="C26" s="127">
        <f>C25/D25</f>
        <v>0.20875912408759123</v>
      </c>
      <c r="D26" s="127">
        <f>D25/D53</f>
        <v>0.07976245924545879</v>
      </c>
      <c r="E26" s="140">
        <f>E25/G25</f>
        <v>0.523121387283237</v>
      </c>
      <c r="F26" s="133">
        <f>F25/G25</f>
        <v>0.476878612716763</v>
      </c>
      <c r="G26" s="459">
        <f>G25/G53</f>
        <v>0.07883344725449988</v>
      </c>
      <c r="H26" s="460">
        <f>H25/I25</f>
        <v>0.01890359168241966</v>
      </c>
      <c r="I26" s="461">
        <f>I25/I25</f>
        <v>1</v>
      </c>
      <c r="J26" s="133">
        <f>J25/L25</f>
        <v>0.7753222836095764</v>
      </c>
      <c r="K26" s="133">
        <f>K25/L25</f>
        <v>0.22467771639042358</v>
      </c>
      <c r="L26" s="134">
        <f>L25/L25</f>
        <v>1</v>
      </c>
      <c r="M26" s="133">
        <f>M25/O25</f>
        <v>0.8545454545454545</v>
      </c>
      <c r="N26" s="133">
        <f>N25/O25</f>
        <v>0.14545454545454545</v>
      </c>
      <c r="O26" s="134">
        <f>O25/O25</f>
        <v>1</v>
      </c>
      <c r="P26" s="428"/>
      <c r="Q26" s="126">
        <f>Q25/S25</f>
        <v>0.7493755203996669</v>
      </c>
      <c r="R26" s="127">
        <f>R25/S25</f>
        <v>0.25062447960033307</v>
      </c>
      <c r="S26" s="127">
        <f>S25/S53</f>
        <v>0.06689689745446444</v>
      </c>
      <c r="T26" s="140">
        <f>T25/V25</f>
        <v>0.4913294797687861</v>
      </c>
      <c r="U26" s="133">
        <f>U25/V25</f>
        <v>0.5086705202312138</v>
      </c>
      <c r="V26" s="459">
        <f>V25/V53</f>
        <v>0.08044640781213672</v>
      </c>
      <c r="W26" s="460">
        <f>W25/X25</f>
        <v>0.10362694300518134</v>
      </c>
      <c r="X26" s="461">
        <f>X25/X25</f>
        <v>1</v>
      </c>
      <c r="Y26" s="133">
        <f>Y25/AA25</f>
        <v>0.8019607843137255</v>
      </c>
      <c r="Z26" s="133">
        <f>Z25/AA25</f>
        <v>0.1980392156862745</v>
      </c>
      <c r="AA26" s="134">
        <f>AA25/AA25</f>
        <v>1</v>
      </c>
      <c r="AB26" s="133">
        <f>AB25/AD25</f>
        <v>0.9204545454545454</v>
      </c>
      <c r="AC26" s="133">
        <f>AC25/AD25</f>
        <v>0.07954545454545454</v>
      </c>
      <c r="AD26" s="138">
        <f>AD25/AD25</f>
        <v>1</v>
      </c>
      <c r="AE26" s="429"/>
      <c r="AF26" s="126">
        <f>AF25/AH25</f>
        <v>0.6846910112359551</v>
      </c>
      <c r="AG26" s="127">
        <f>AG25/AH25</f>
        <v>0.31530898876404495</v>
      </c>
      <c r="AH26" s="127">
        <f>AH25/AH53</f>
        <v>0.08057944771389769</v>
      </c>
      <c r="AI26" s="140">
        <f>AI25/AK25</f>
        <v>0.48694869486948694</v>
      </c>
      <c r="AJ26" s="133">
        <f>AJ25/AK25</f>
        <v>0.513051305130513</v>
      </c>
      <c r="AK26" s="459">
        <f>AK25/AK53</f>
        <v>0.08248570792189472</v>
      </c>
      <c r="AL26" s="460">
        <f>AL25/AM25</f>
        <v>0.10185933710590138</v>
      </c>
      <c r="AM26" s="461">
        <f>AM25/AM25</f>
        <v>1</v>
      </c>
      <c r="AN26" s="133">
        <f>AN25/AP25</f>
        <v>0.8059149722735675</v>
      </c>
      <c r="AO26" s="133">
        <f>AO25/AP25</f>
        <v>0.19408502772643252</v>
      </c>
      <c r="AP26" s="134">
        <f>AP25/AP25</f>
        <v>1</v>
      </c>
      <c r="AQ26" s="133">
        <f>AQ25/AS25</f>
        <v>0.9070175438596492</v>
      </c>
      <c r="AR26" s="133">
        <f>AR25/AS25</f>
        <v>0.09298245614035087</v>
      </c>
      <c r="AS26" s="134">
        <f>AS25/AS25</f>
        <v>1</v>
      </c>
      <c r="AT26" s="430"/>
      <c r="AU26" s="126">
        <f>AU25/AW25</f>
        <v>0.7702044790652386</v>
      </c>
      <c r="AV26" s="127">
        <f>AV25/AW25</f>
        <v>0.22979552093476144</v>
      </c>
      <c r="AW26" s="127">
        <f>AW25/AW53</f>
        <v>0.0658882402001668</v>
      </c>
      <c r="AX26" s="140">
        <f>AX25/AZ25</f>
        <v>0.5421436004162331</v>
      </c>
      <c r="AY26" s="133">
        <f>AY25/AZ25</f>
        <v>0.4578563995837669</v>
      </c>
      <c r="AZ26" s="459">
        <f>AZ25/AZ53</f>
        <v>0.08219998289282354</v>
      </c>
      <c r="BA26" s="460">
        <f>BA25/BB25</f>
        <v>0.06789524733268672</v>
      </c>
      <c r="BB26" s="461">
        <f>BB25/BB25</f>
        <v>1</v>
      </c>
      <c r="BC26" s="133">
        <f>BC25/BE25</f>
        <v>0.8272552783109405</v>
      </c>
      <c r="BD26" s="133">
        <f>BD25/BE25</f>
        <v>0.1727447216890595</v>
      </c>
      <c r="BE26" s="134">
        <f>BE25/BE25</f>
        <v>1</v>
      </c>
      <c r="BF26" s="133">
        <f>BF25/BH25</f>
        <v>0.9090909090909091</v>
      </c>
      <c r="BG26" s="133">
        <f>BG25/BH25</f>
        <v>0.09090909090909091</v>
      </c>
      <c r="BH26" s="134">
        <f>BH25/BH25</f>
        <v>1</v>
      </c>
      <c r="BI26" s="431"/>
      <c r="BJ26" s="126">
        <f>BJ25/BL25</f>
        <v>0.7140684410646387</v>
      </c>
      <c r="BK26" s="127">
        <f>BK25/BL25</f>
        <v>0.2859315589353612</v>
      </c>
      <c r="BL26" s="127">
        <f>BL25/BL53</f>
        <v>0.07906920810534544</v>
      </c>
      <c r="BM26" s="140">
        <f>BM25/BO25</f>
        <v>0.538821328344247</v>
      </c>
      <c r="BN26" s="133">
        <f>BN25/BO25</f>
        <v>0.46117867165575305</v>
      </c>
      <c r="BO26" s="459">
        <f>BO25/BO53</f>
        <v>0.08150350716681916</v>
      </c>
      <c r="BP26" s="460">
        <f>BP25/BQ25</f>
        <v>0.10767946577629382</v>
      </c>
      <c r="BQ26" s="461">
        <f>BQ25/BQ25</f>
        <v>1</v>
      </c>
      <c r="BR26" s="133">
        <f>BR25/BT25</f>
        <v>0.7430555555555556</v>
      </c>
      <c r="BS26" s="133">
        <f>BS25/BT25</f>
        <v>0.2569444444444444</v>
      </c>
      <c r="BT26" s="134">
        <f>BT25/BT25</f>
        <v>1</v>
      </c>
      <c r="BU26" s="133">
        <f>BU25/BW25</f>
        <v>0.8701825557809331</v>
      </c>
      <c r="BV26" s="133">
        <f>BV25/BW25</f>
        <v>0.12981744421906694</v>
      </c>
      <c r="BW26" s="134">
        <f>BW25/BW25</f>
        <v>1</v>
      </c>
      <c r="BX26" s="432"/>
      <c r="BY26" s="126">
        <f>BY25/CA25</f>
        <v>0.7858695652173913</v>
      </c>
      <c r="BZ26" s="127">
        <f>BZ25/CA25</f>
        <v>0.2141304347826087</v>
      </c>
      <c r="CA26" s="127">
        <f>CA25/CA53</f>
        <v>0.06854928842858207</v>
      </c>
      <c r="CB26" s="140">
        <f>CB25/CD25</f>
        <v>0.573502722323049</v>
      </c>
      <c r="CC26" s="133">
        <f>CC25/CD25</f>
        <v>0.426497277676951</v>
      </c>
      <c r="CD26" s="459">
        <f>CD25/CD53</f>
        <v>0.09618573797678276</v>
      </c>
      <c r="CE26" s="460">
        <f>CE25/CF25</f>
        <v>0.11910471622701839</v>
      </c>
      <c r="CF26" s="461">
        <f>CF25/CF25</f>
        <v>1</v>
      </c>
      <c r="CG26" s="133">
        <f>CG25/CI25</f>
        <v>0.7784810126582279</v>
      </c>
      <c r="CH26" s="133">
        <f>CH25/CI25</f>
        <v>0.22151898734177214</v>
      </c>
      <c r="CI26" s="134">
        <f>CI25/CI25</f>
        <v>1</v>
      </c>
      <c r="CJ26" s="133">
        <f>CJ25/CL25</f>
        <v>0.7702127659574468</v>
      </c>
      <c r="CK26" s="133">
        <f>CK25/CL25</f>
        <v>0.2297872340425532</v>
      </c>
      <c r="CL26" s="134">
        <f>CL25/CL25</f>
        <v>1</v>
      </c>
      <c r="CM26" s="462" t="s">
        <v>54</v>
      </c>
      <c r="CN26" s="126" t="e">
        <f>CN25/CP25</f>
        <v>#DIV/0!</v>
      </c>
      <c r="CO26" s="127" t="e">
        <f>CO25/CP25</f>
        <v>#DIV/0!</v>
      </c>
      <c r="CP26" s="127">
        <f>CP25/CP53</f>
        <v>0</v>
      </c>
      <c r="CQ26" s="140" t="e">
        <f>CQ25/CS25</f>
        <v>#DIV/0!</v>
      </c>
      <c r="CR26" s="133" t="e">
        <f>CR25/CS25</f>
        <v>#DIV/0!</v>
      </c>
      <c r="CS26" s="459">
        <f>CS25/CS53</f>
        <v>0</v>
      </c>
      <c r="CT26" s="460" t="e">
        <f>CT25/CU25</f>
        <v>#DIV/0!</v>
      </c>
      <c r="CU26" s="461" t="e">
        <f>CU25/CU25</f>
        <v>#DIV/0!</v>
      </c>
      <c r="CV26" s="133" t="e">
        <f>CV25/CX25</f>
        <v>#DIV/0!</v>
      </c>
      <c r="CW26" s="133" t="e">
        <f>CW25/CX25</f>
        <v>#DIV/0!</v>
      </c>
      <c r="CX26" s="134" t="e">
        <f>CX25/CX25</f>
        <v>#DIV/0!</v>
      </c>
      <c r="CY26" s="133" t="e">
        <f>CY25/DA25</f>
        <v>#DIV/0!</v>
      </c>
      <c r="CZ26" s="133" t="e">
        <f>CZ25/DA25</f>
        <v>#DIV/0!</v>
      </c>
      <c r="DA26" s="134" t="e">
        <f>DA25/DA25</f>
        <v>#DIV/0!</v>
      </c>
      <c r="DB26" s="429"/>
      <c r="DC26" s="126">
        <f>DC25/DE25</f>
        <v>0.8073908174692049</v>
      </c>
      <c r="DD26" s="127">
        <f>DD25/DE25</f>
        <v>0.19260918253079506</v>
      </c>
      <c r="DE26" s="127">
        <f>DE25/DE53</f>
        <v>0.11920971832866106</v>
      </c>
      <c r="DF26" s="140">
        <f>DF25/DH25</f>
        <v>0.6155580608793687</v>
      </c>
      <c r="DG26" s="133">
        <f>DG25/DH25</f>
        <v>0.38444193912063135</v>
      </c>
      <c r="DH26" s="459">
        <f>DH25/DH53</f>
        <v>0.11954177897574124</v>
      </c>
      <c r="DI26" s="460">
        <f>DI25/DJ25</f>
        <v>0.13631937682570594</v>
      </c>
      <c r="DJ26" s="461">
        <f>DJ25/DJ25</f>
        <v>1</v>
      </c>
      <c r="DK26" s="133">
        <f>DK25/DM25</f>
        <v>0.7893772893772893</v>
      </c>
      <c r="DL26" s="133">
        <f>DL25/DM25</f>
        <v>0.21062271062271062</v>
      </c>
      <c r="DM26" s="134">
        <f>DM25/DM25</f>
        <v>1</v>
      </c>
      <c r="DN26" s="133">
        <f>DN25/DP25</f>
        <v>0.8973607038123167</v>
      </c>
      <c r="DO26" s="133">
        <f>DO25/DP25</f>
        <v>0.10263929618768329</v>
      </c>
      <c r="DP26" s="134">
        <f>DP25/DP25</f>
        <v>1</v>
      </c>
      <c r="DQ26" s="434"/>
      <c r="DR26" s="126">
        <f>DR25/DT25</f>
        <v>0.8114583333333333</v>
      </c>
      <c r="DS26" s="127">
        <f>DS25/DT25</f>
        <v>0.18854166666666666</v>
      </c>
      <c r="DT26" s="127">
        <f>DT25/DT53</f>
        <v>0.06588881262868909</v>
      </c>
      <c r="DU26" s="140">
        <f>DU25/DW25</f>
        <v>0.5600739371534196</v>
      </c>
      <c r="DV26" s="133">
        <f>DV25/DW25</f>
        <v>0.4399260628465804</v>
      </c>
      <c r="DW26" s="459">
        <f>DW25/DW53</f>
        <v>0.09197551853111187</v>
      </c>
      <c r="DX26" s="460">
        <f>DX25/DY25</f>
        <v>0.07521367521367521</v>
      </c>
      <c r="DY26" s="461">
        <f>DY25/DY25</f>
        <v>1</v>
      </c>
      <c r="DZ26" s="133">
        <f>DZ25/EB25</f>
        <v>0.6831683168316832</v>
      </c>
      <c r="EA26" s="133">
        <f>EA25/EB25</f>
        <v>0.31683168316831684</v>
      </c>
      <c r="EB26" s="134">
        <f>EB25/EB25</f>
        <v>1</v>
      </c>
      <c r="EC26" s="133">
        <f>EC25/EE25</f>
        <v>0.9054621848739496</v>
      </c>
      <c r="ED26" s="133">
        <f>ED25/EE25</f>
        <v>0.09453781512605042</v>
      </c>
      <c r="EE26" s="134">
        <f>EE25/EE25</f>
        <v>1</v>
      </c>
      <c r="EF26" s="435"/>
      <c r="EG26" s="126">
        <f>EG25/EI25</f>
        <v>0.8457399103139014</v>
      </c>
      <c r="EH26" s="127">
        <f>EH25/EI25</f>
        <v>0.15426008968609867</v>
      </c>
      <c r="EI26" s="127">
        <f>EI25/EI53</f>
        <v>0.06719296131131734</v>
      </c>
      <c r="EJ26" s="140">
        <f>EJ25/EL25</f>
        <v>0.4791666666666667</v>
      </c>
      <c r="EK26" s="133">
        <f>EK25/EL25</f>
        <v>0.5208333333333334</v>
      </c>
      <c r="EL26" s="459">
        <f>EL25/EL53</f>
        <v>0.09298571313261765</v>
      </c>
      <c r="EM26" s="460">
        <f>EM25/EN25</f>
        <v>0.07987220447284345</v>
      </c>
      <c r="EN26" s="461">
        <f>EN25/EN25</f>
        <v>1</v>
      </c>
      <c r="EO26" s="133">
        <f>EO25/EQ25</f>
        <v>0.7971014492753623</v>
      </c>
      <c r="EP26" s="133">
        <f>EP25/EQ25</f>
        <v>0.2028985507246377</v>
      </c>
      <c r="EQ26" s="134">
        <f>EQ25/EQ25</f>
        <v>1</v>
      </c>
      <c r="ER26" s="133">
        <f>ER25/ET25</f>
        <v>0.8983333333333333</v>
      </c>
      <c r="ES26" s="133">
        <f>ES25/ET25</f>
        <v>0.10166666666666667</v>
      </c>
      <c r="ET26" s="134">
        <f>ET25/ET25</f>
        <v>1</v>
      </c>
      <c r="EU26" s="436"/>
      <c r="EV26" s="126">
        <f>EV25/EX25</f>
        <v>0.7907986111111112</v>
      </c>
      <c r="EW26" s="127">
        <f>EW25/EX25</f>
        <v>0.2092013888888889</v>
      </c>
      <c r="EX26" s="127">
        <f>EX25/EX53</f>
        <v>0.07032967032967033</v>
      </c>
      <c r="EY26" s="140">
        <f>EY25/FA25</f>
        <v>0.4645222327341533</v>
      </c>
      <c r="EZ26" s="133">
        <f>EZ25/FA25</f>
        <v>0.5354777672658467</v>
      </c>
      <c r="FA26" s="459">
        <f>FA25/FA53</f>
        <v>0.08344517249546064</v>
      </c>
      <c r="FB26" s="460">
        <f>FB25/FC25</f>
        <v>0.10650887573964497</v>
      </c>
      <c r="FC26" s="461">
        <f>FC25/FC25</f>
        <v>1</v>
      </c>
      <c r="FD26" s="133">
        <f>FD25/FF25</f>
        <v>0.8187372708757638</v>
      </c>
      <c r="FE26" s="133">
        <f>FE25/FF25</f>
        <v>0.18126272912423624</v>
      </c>
      <c r="FF26" s="134">
        <f>FF25/FF25</f>
        <v>1</v>
      </c>
      <c r="FG26" s="133">
        <f>FG25/FI25</f>
        <v>0.9028268551236749</v>
      </c>
      <c r="FH26" s="133">
        <f>FH25/FI25</f>
        <v>0.09717314487632508</v>
      </c>
      <c r="FI26" s="134">
        <f>FI25/FI25</f>
        <v>1</v>
      </c>
      <c r="FJ26" s="437"/>
      <c r="FK26" s="126">
        <f>FK25/FM25</f>
        <v>0.7485448195576252</v>
      </c>
      <c r="FL26" s="127">
        <f>FL25/FM25</f>
        <v>0.25145518044237486</v>
      </c>
      <c r="FM26" s="127">
        <f>FM25/FM53</f>
        <v>0.06276486920941107</v>
      </c>
      <c r="FN26" s="140">
        <f>FN25/FP25</f>
        <v>0.4976635514018692</v>
      </c>
      <c r="FO26" s="133">
        <f>FO25/FP25</f>
        <v>0.5023364485981309</v>
      </c>
      <c r="FP26" s="459">
        <f>FP25/FP53</f>
        <v>0.08699186991869919</v>
      </c>
      <c r="FQ26" s="460">
        <f>FQ25/FR25</f>
        <v>0.12830957230142567</v>
      </c>
      <c r="FR26" s="461">
        <f>FR25/FR25</f>
        <v>1</v>
      </c>
      <c r="FS26" s="133">
        <f>FS25/FU25</f>
        <v>0.7816901408450704</v>
      </c>
      <c r="FT26" s="133">
        <f>FT25/FU25</f>
        <v>0.21830985915492956</v>
      </c>
      <c r="FU26" s="134">
        <f>FU25/FU25</f>
        <v>1</v>
      </c>
      <c r="FV26" s="133">
        <f>FV25/FX25</f>
        <v>0.858139534883721</v>
      </c>
      <c r="FW26" s="133">
        <f>FW25/FX25</f>
        <v>0.14186046511627906</v>
      </c>
      <c r="FX26" s="134">
        <f>FX25/FX25</f>
        <v>1</v>
      </c>
      <c r="FY26" s="139"/>
      <c r="FZ26" s="126">
        <f>FZ25/GB25</f>
        <v>0.7689604445897352</v>
      </c>
      <c r="GA26" s="127">
        <f>GA25/GB25</f>
        <v>0.2310395554102648</v>
      </c>
      <c r="GB26" s="127">
        <f>GB25/GB25</f>
        <v>1</v>
      </c>
      <c r="GC26" s="140">
        <f>GC25/GE25</f>
        <v>0.5235620540826214</v>
      </c>
      <c r="GD26" s="127">
        <f>GD25/GE25</f>
        <v>0.47643794591737865</v>
      </c>
      <c r="GE26" s="129">
        <f>GE25/GE53</f>
        <v>0.08032801964155575</v>
      </c>
      <c r="GF26" s="302">
        <f>GF25/GG25</f>
        <v>0.09516219016497968</v>
      </c>
      <c r="GG26" s="463">
        <f>GG25/GG25</f>
        <v>1</v>
      </c>
      <c r="GH26" s="132">
        <f>GH25/GJ25</f>
        <v>0.780114401076716</v>
      </c>
      <c r="GI26" s="133">
        <f>GI25/GJ25</f>
        <v>0.219885598923284</v>
      </c>
      <c r="GJ26" s="134">
        <f>GJ25/GJ25</f>
        <v>1</v>
      </c>
      <c r="GK26" s="132">
        <f>GK25/GM25</f>
        <v>0.8824181919023849</v>
      </c>
      <c r="GL26" s="133">
        <f>GL25/GM25</f>
        <v>0.11758180809761509</v>
      </c>
      <c r="GM26" s="134">
        <f>GM25/GM25</f>
        <v>1</v>
      </c>
    </row>
    <row r="27" spans="1:195" ht="12.75">
      <c r="A27" s="394" t="s">
        <v>55</v>
      </c>
      <c r="B27" s="145"/>
      <c r="C27" s="146"/>
      <c r="D27" s="147">
        <f>SUM(B27:C27)</f>
        <v>0</v>
      </c>
      <c r="E27" s="406">
        <f>G27-F27</f>
        <v>0</v>
      </c>
      <c r="F27" s="407"/>
      <c r="G27" s="397"/>
      <c r="H27" s="396"/>
      <c r="I27" s="397">
        <f>G27+H27</f>
        <v>0</v>
      </c>
      <c r="J27" s="154"/>
      <c r="K27" s="398">
        <f>L27-J27</f>
        <v>0</v>
      </c>
      <c r="L27" s="409">
        <f>E27</f>
        <v>0</v>
      </c>
      <c r="M27" s="410"/>
      <c r="N27" s="154">
        <f>O27-M27</f>
        <v>0</v>
      </c>
      <c r="O27" s="155">
        <f>F27</f>
        <v>0</v>
      </c>
      <c r="P27" s="400" t="s">
        <v>55</v>
      </c>
      <c r="Q27" s="145">
        <v>303</v>
      </c>
      <c r="R27" s="146">
        <v>512</v>
      </c>
      <c r="S27" s="147">
        <f>SUM(Q27:R27)</f>
        <v>815</v>
      </c>
      <c r="T27" s="406">
        <f>V27-U27</f>
        <v>218</v>
      </c>
      <c r="U27" s="407">
        <v>293</v>
      </c>
      <c r="V27" s="397">
        <v>511</v>
      </c>
      <c r="W27" s="396">
        <v>8</v>
      </c>
      <c r="X27" s="397">
        <f>V27+W27</f>
        <v>519</v>
      </c>
      <c r="Y27" s="154">
        <v>180</v>
      </c>
      <c r="Z27" s="398">
        <f>AA27-Y27</f>
        <v>38</v>
      </c>
      <c r="AA27" s="409">
        <f>T27</f>
        <v>218</v>
      </c>
      <c r="AB27" s="410">
        <v>269</v>
      </c>
      <c r="AC27" s="154">
        <f>AD27-AB27</f>
        <v>24</v>
      </c>
      <c r="AD27" s="154">
        <f>U27</f>
        <v>293</v>
      </c>
      <c r="AE27" s="403" t="s">
        <v>55</v>
      </c>
      <c r="AF27" s="145">
        <v>675</v>
      </c>
      <c r="AG27" s="146">
        <v>393</v>
      </c>
      <c r="AH27" s="147">
        <f>SUM(AF27:AG27)</f>
        <v>1068</v>
      </c>
      <c r="AI27" s="406">
        <f>AK27-AJ27</f>
        <v>215</v>
      </c>
      <c r="AJ27" s="407">
        <v>295</v>
      </c>
      <c r="AK27" s="397">
        <v>510</v>
      </c>
      <c r="AL27" s="396">
        <v>57</v>
      </c>
      <c r="AM27" s="397">
        <f>AK27+AL27</f>
        <v>567</v>
      </c>
      <c r="AN27" s="154">
        <v>173</v>
      </c>
      <c r="AO27" s="398">
        <f>AP27-AN27</f>
        <v>42</v>
      </c>
      <c r="AP27" s="409">
        <f>AI27</f>
        <v>215</v>
      </c>
      <c r="AQ27" s="410">
        <v>275</v>
      </c>
      <c r="AR27" s="154">
        <f>AS27-AQ27</f>
        <v>20</v>
      </c>
      <c r="AS27" s="155">
        <f>AJ27</f>
        <v>295</v>
      </c>
      <c r="AT27" s="404" t="s">
        <v>55</v>
      </c>
      <c r="AU27" s="145">
        <v>265</v>
      </c>
      <c r="AV27" s="146">
        <v>264</v>
      </c>
      <c r="AW27" s="147">
        <f>SUM(AU27:AV27)</f>
        <v>529</v>
      </c>
      <c r="AX27" s="406">
        <f>AZ27-AY27</f>
        <v>176</v>
      </c>
      <c r="AY27" s="407">
        <v>163</v>
      </c>
      <c r="AZ27" s="397">
        <v>339</v>
      </c>
      <c r="BA27" s="396">
        <v>10</v>
      </c>
      <c r="BB27" s="397">
        <f>AZ27+BA27</f>
        <v>349</v>
      </c>
      <c r="BC27" s="154">
        <v>150</v>
      </c>
      <c r="BD27" s="398">
        <f>BE27-BC27</f>
        <v>26</v>
      </c>
      <c r="BE27" s="409">
        <f>AX27</f>
        <v>176</v>
      </c>
      <c r="BF27" s="410">
        <v>150</v>
      </c>
      <c r="BG27" s="154">
        <f>BH27-BF27</f>
        <v>13</v>
      </c>
      <c r="BH27" s="155">
        <f>AY27</f>
        <v>163</v>
      </c>
      <c r="BI27" s="405" t="s">
        <v>55</v>
      </c>
      <c r="BJ27" s="145">
        <v>298</v>
      </c>
      <c r="BK27" s="146">
        <v>304</v>
      </c>
      <c r="BL27" s="147">
        <f>SUM(BJ27:BK27)</f>
        <v>602</v>
      </c>
      <c r="BM27" s="406">
        <f>BO27-BN27</f>
        <v>214</v>
      </c>
      <c r="BN27" s="407">
        <v>202</v>
      </c>
      <c r="BO27" s="397">
        <v>416</v>
      </c>
      <c r="BP27" s="396">
        <v>33</v>
      </c>
      <c r="BQ27" s="397">
        <f>BO27+BP27</f>
        <v>449</v>
      </c>
      <c r="BR27" s="154">
        <v>182</v>
      </c>
      <c r="BS27" s="398">
        <f>BT27-BR27</f>
        <v>32</v>
      </c>
      <c r="BT27" s="409">
        <f>BM27</f>
        <v>214</v>
      </c>
      <c r="BU27" s="410">
        <v>190</v>
      </c>
      <c r="BV27" s="154">
        <f>BW27-BU27</f>
        <v>12</v>
      </c>
      <c r="BW27" s="155">
        <f>BN27</f>
        <v>202</v>
      </c>
      <c r="BX27" s="411" t="s">
        <v>55</v>
      </c>
      <c r="BY27" s="145">
        <v>233</v>
      </c>
      <c r="BZ27" s="146">
        <v>219</v>
      </c>
      <c r="CA27" s="147">
        <f>SUM(BY27:BZ27)</f>
        <v>452</v>
      </c>
      <c r="CB27" s="406">
        <f>CD27-CC27</f>
        <v>204</v>
      </c>
      <c r="CC27" s="407">
        <v>118</v>
      </c>
      <c r="CD27" s="397">
        <v>322</v>
      </c>
      <c r="CE27" s="396">
        <v>34</v>
      </c>
      <c r="CF27" s="397">
        <f>CD27+CE27</f>
        <v>356</v>
      </c>
      <c r="CG27" s="154">
        <v>177</v>
      </c>
      <c r="CH27" s="398">
        <f>CI27-CG27</f>
        <v>27</v>
      </c>
      <c r="CI27" s="409">
        <f>CB27</f>
        <v>204</v>
      </c>
      <c r="CJ27" s="410">
        <v>107</v>
      </c>
      <c r="CK27" s="154">
        <f>CL27-CJ27</f>
        <v>11</v>
      </c>
      <c r="CL27" s="155">
        <f>CC27</f>
        <v>118</v>
      </c>
      <c r="CM27" s="412" t="s">
        <v>55</v>
      </c>
      <c r="CN27" s="145">
        <v>329</v>
      </c>
      <c r="CO27" s="146">
        <v>220</v>
      </c>
      <c r="CP27" s="147">
        <f>SUM(CN27:CO27)</f>
        <v>549</v>
      </c>
      <c r="CQ27" s="406">
        <f>CS27-CR27</f>
        <v>243</v>
      </c>
      <c r="CR27" s="407">
        <v>179</v>
      </c>
      <c r="CS27" s="397">
        <v>422</v>
      </c>
      <c r="CT27" s="396">
        <v>41</v>
      </c>
      <c r="CU27" s="397">
        <f>CS27+CT27</f>
        <v>463</v>
      </c>
      <c r="CV27" s="154">
        <v>219</v>
      </c>
      <c r="CW27" s="398">
        <f>CX27-CV27</f>
        <v>24</v>
      </c>
      <c r="CX27" s="409">
        <f>CQ27</f>
        <v>243</v>
      </c>
      <c r="CY27" s="410">
        <v>165</v>
      </c>
      <c r="CZ27" s="154">
        <f>DA27-CY27</f>
        <v>14</v>
      </c>
      <c r="DA27" s="155">
        <f>CR27</f>
        <v>179</v>
      </c>
      <c r="DB27" s="403" t="s">
        <v>55</v>
      </c>
      <c r="DC27" s="145">
        <v>233</v>
      </c>
      <c r="DD27" s="146">
        <v>162</v>
      </c>
      <c r="DE27" s="147">
        <f>SUM(DC27:DD27)</f>
        <v>395</v>
      </c>
      <c r="DF27" s="406">
        <f>DH27-DG27</f>
        <v>178</v>
      </c>
      <c r="DG27" s="407">
        <v>122</v>
      </c>
      <c r="DH27" s="397">
        <v>300</v>
      </c>
      <c r="DI27" s="396">
        <v>11</v>
      </c>
      <c r="DJ27" s="397">
        <f>DH27+DI27</f>
        <v>311</v>
      </c>
      <c r="DK27" s="154">
        <v>159</v>
      </c>
      <c r="DL27" s="398">
        <f>DM27-DK27</f>
        <v>19</v>
      </c>
      <c r="DM27" s="409">
        <f>DF27</f>
        <v>178</v>
      </c>
      <c r="DN27" s="410">
        <v>115</v>
      </c>
      <c r="DO27" s="154">
        <f>DP27-DN27</f>
        <v>7</v>
      </c>
      <c r="DP27" s="155">
        <f>DG27</f>
        <v>122</v>
      </c>
      <c r="DQ27" s="415" t="s">
        <v>55</v>
      </c>
      <c r="DR27" s="145">
        <v>209</v>
      </c>
      <c r="DS27" s="146">
        <v>221</v>
      </c>
      <c r="DT27" s="147">
        <f>SUM(DR27:DS27)</f>
        <v>430</v>
      </c>
      <c r="DU27" s="406">
        <f>DW27-DV27</f>
        <v>160</v>
      </c>
      <c r="DV27" s="407">
        <v>201</v>
      </c>
      <c r="DW27" s="397">
        <v>361</v>
      </c>
      <c r="DX27" s="396">
        <v>44</v>
      </c>
      <c r="DY27" s="397">
        <f>DW27+DX27</f>
        <v>405</v>
      </c>
      <c r="DZ27" s="154">
        <v>145</v>
      </c>
      <c r="EA27" s="398">
        <f>EB27-DZ27</f>
        <v>15</v>
      </c>
      <c r="EB27" s="409">
        <f>DU27</f>
        <v>160</v>
      </c>
      <c r="EC27" s="410">
        <v>189</v>
      </c>
      <c r="ED27" s="154">
        <f>EE27-EC27</f>
        <v>12</v>
      </c>
      <c r="EE27" s="155">
        <f>DV27</f>
        <v>201</v>
      </c>
      <c r="EF27" s="416" t="s">
        <v>55</v>
      </c>
      <c r="EG27" s="145">
        <v>265</v>
      </c>
      <c r="EH27" s="146">
        <v>215</v>
      </c>
      <c r="EI27" s="147">
        <f>SUM(EG27:EH27)</f>
        <v>480</v>
      </c>
      <c r="EJ27" s="406">
        <f>EL27-EK27</f>
        <v>233</v>
      </c>
      <c r="EK27" s="464">
        <v>258</v>
      </c>
      <c r="EL27" s="397">
        <v>491</v>
      </c>
      <c r="EM27" s="396">
        <v>29</v>
      </c>
      <c r="EN27" s="397">
        <f>EL27+EM27</f>
        <v>520</v>
      </c>
      <c r="EO27" s="465">
        <v>206</v>
      </c>
      <c r="EP27" s="466">
        <f>EQ27-EO27</f>
        <v>27</v>
      </c>
      <c r="EQ27" s="409">
        <f>EJ27</f>
        <v>233</v>
      </c>
      <c r="ER27" s="410">
        <v>248</v>
      </c>
      <c r="ES27" s="154">
        <f>ET27-ER27</f>
        <v>10</v>
      </c>
      <c r="ET27" s="155">
        <f>EK27</f>
        <v>258</v>
      </c>
      <c r="EU27" s="418" t="s">
        <v>55</v>
      </c>
      <c r="EV27" s="145">
        <v>167</v>
      </c>
      <c r="EW27" s="146">
        <v>96</v>
      </c>
      <c r="EX27" s="147">
        <f>SUM(EV27:EW27)</f>
        <v>263</v>
      </c>
      <c r="EY27" s="406">
        <f>FA27-EZ27</f>
        <v>167</v>
      </c>
      <c r="EZ27" s="407">
        <v>68</v>
      </c>
      <c r="FA27" s="407">
        <v>235</v>
      </c>
      <c r="FB27" s="153">
        <v>15</v>
      </c>
      <c r="FC27" s="397">
        <f>FA27+FB27</f>
        <v>250</v>
      </c>
      <c r="FD27" s="154">
        <v>148</v>
      </c>
      <c r="FE27" s="398">
        <f>FF27-FD27</f>
        <v>19</v>
      </c>
      <c r="FF27" s="409">
        <f>EY27</f>
        <v>167</v>
      </c>
      <c r="FG27" s="410">
        <v>65</v>
      </c>
      <c r="FH27" s="154">
        <f>FI27-FG27</f>
        <v>3</v>
      </c>
      <c r="FI27" s="155">
        <f>EZ27</f>
        <v>68</v>
      </c>
      <c r="FJ27" s="419" t="s">
        <v>55</v>
      </c>
      <c r="FK27" s="145">
        <v>155</v>
      </c>
      <c r="FL27" s="146">
        <v>70</v>
      </c>
      <c r="FM27" s="147">
        <v>225</v>
      </c>
      <c r="FN27" s="406">
        <f>FP27-FO27</f>
        <v>187</v>
      </c>
      <c r="FO27" s="407">
        <v>85</v>
      </c>
      <c r="FP27" s="397">
        <v>272</v>
      </c>
      <c r="FQ27" s="396">
        <v>8</v>
      </c>
      <c r="FR27" s="397">
        <f>FP27+FQ27</f>
        <v>280</v>
      </c>
      <c r="FS27" s="154">
        <v>169</v>
      </c>
      <c r="FT27" s="398">
        <f>FU27-FS27</f>
        <v>18</v>
      </c>
      <c r="FU27" s="409">
        <f>FN27</f>
        <v>187</v>
      </c>
      <c r="FV27" s="410">
        <v>82</v>
      </c>
      <c r="FW27" s="154">
        <f>FX27-FV27</f>
        <v>3</v>
      </c>
      <c r="FX27" s="155">
        <f>FO27</f>
        <v>85</v>
      </c>
      <c r="FY27" s="122" t="s">
        <v>55</v>
      </c>
      <c r="FZ27" s="158">
        <f>B27+Q27+AF27+AU27+BJ27+BY27+CN27+DC27+DR27+EG27+EV27+FK27</f>
        <v>3132</v>
      </c>
      <c r="GA27" s="159">
        <f>C27+R27+AG27+AV27+BK27+BZ27+CO27+DD27+DS27+EH27+EW27+FL27</f>
        <v>2676</v>
      </c>
      <c r="GB27" s="467">
        <f>SUM(FZ27:GA27)</f>
        <v>5808</v>
      </c>
      <c r="GC27" s="159">
        <f>E27+T27+AI27+AX27+BM27+CB27+CQ27+DF27+DU27+EJ27+EY27+FN27</f>
        <v>2195</v>
      </c>
      <c r="GD27" s="159">
        <f>F27+U27+AJ27+AY27+BN27+CC27+CR27+DG27+DV27+EK27+EZ27+FO27</f>
        <v>1984</v>
      </c>
      <c r="GE27" s="79">
        <f>SUM(GC27:GD27)</f>
        <v>4179</v>
      </c>
      <c r="GF27" s="93">
        <f>H27+W27+AL27+BA27+BP27+CE27+CT27+DI27+DX27+EM27+FB27+FQ27</f>
        <v>290</v>
      </c>
      <c r="GG27" s="79">
        <f>GE27+GF27</f>
        <v>4469</v>
      </c>
      <c r="GH27" s="158">
        <f>J27+Y27+AN27+BC27+BR27+CG27+CV27+DK27+DZ27+EO27+FD27+FS27</f>
        <v>1908</v>
      </c>
      <c r="GI27" s="159">
        <f>K27+Z27+AO27+BD27+BS27+CH27+CW27+DL27+EA27+EP27+FE27+FT27</f>
        <v>287</v>
      </c>
      <c r="GJ27" s="160">
        <f>L27+AA27+AP27+BE27+BT27+CI27+CX27+DM27+EB27+EQ27+FF27+FU27</f>
        <v>2195</v>
      </c>
      <c r="GK27" s="159">
        <f>M27+AB27+AQ27+BF27+BU27+CJ27+CY27+DN27+EC27+ER27+FG27+FV27</f>
        <v>1855</v>
      </c>
      <c r="GL27" s="159">
        <f>N27+AC27+AR27+BG27+BV27+CK27+CZ27+DO27+ED27+ES27+FH27+FW27</f>
        <v>129</v>
      </c>
      <c r="GM27" s="160">
        <f>O27+AD27+AS27+BH27+BW27+CL27+DA27+DP27+EE27+ET27+FI27+FX27</f>
        <v>1984</v>
      </c>
    </row>
    <row r="28" spans="1:195" ht="12.75">
      <c r="A28" s="468" t="s">
        <v>56</v>
      </c>
      <c r="B28" s="161" t="e">
        <f>B27/D27</f>
        <v>#DIV/0!</v>
      </c>
      <c r="C28" s="162" t="e">
        <f>C27/D27</f>
        <v>#DIV/0!</v>
      </c>
      <c r="D28" s="162">
        <f>D27/D57</f>
        <v>0</v>
      </c>
      <c r="E28" s="425" t="e">
        <f>E27/G27</f>
        <v>#DIV/0!</v>
      </c>
      <c r="F28" s="307" t="e">
        <f>F27/G27</f>
        <v>#DIV/0!</v>
      </c>
      <c r="G28" s="426">
        <f>G27/G53</f>
        <v>0</v>
      </c>
      <c r="H28" s="306" t="e">
        <f>H27/I27</f>
        <v>#DIV/0!</v>
      </c>
      <c r="I28" s="427" t="e">
        <f>I27/I27</f>
        <v>#DIV/0!</v>
      </c>
      <c r="J28" s="164" t="e">
        <f>J27/L27</f>
        <v>#DIV/0!</v>
      </c>
      <c r="K28" s="164" t="e">
        <f>K27/L27</f>
        <v>#DIV/0!</v>
      </c>
      <c r="L28" s="168" t="e">
        <f>L27/L27</f>
        <v>#DIV/0!</v>
      </c>
      <c r="M28" s="163" t="e">
        <f>M27/O27</f>
        <v>#DIV/0!</v>
      </c>
      <c r="N28" s="164" t="e">
        <f>N27/O27</f>
        <v>#DIV/0!</v>
      </c>
      <c r="O28" s="168" t="e">
        <f>O27/O27</f>
        <v>#DIV/0!</v>
      </c>
      <c r="P28" s="428"/>
      <c r="Q28" s="161">
        <f>Q27/S27</f>
        <v>0.3717791411042945</v>
      </c>
      <c r="R28" s="162">
        <f>R27/S27</f>
        <v>0.6282208588957056</v>
      </c>
      <c r="S28" s="162">
        <f>S27/S53</f>
        <v>0.04539631259399543</v>
      </c>
      <c r="T28" s="425">
        <f>T27/V27</f>
        <v>0.42661448140900193</v>
      </c>
      <c r="U28" s="307">
        <f>U27/V27</f>
        <v>0.5733855185909981</v>
      </c>
      <c r="V28" s="426">
        <f>V27/V53</f>
        <v>0.03960319305587848</v>
      </c>
      <c r="W28" s="306">
        <f>W27/X27</f>
        <v>0.015414258188824663</v>
      </c>
      <c r="X28" s="427">
        <f>X27/X27</f>
        <v>1</v>
      </c>
      <c r="Y28" s="164">
        <f>Y27/AA27</f>
        <v>0.8256880733944955</v>
      </c>
      <c r="Z28" s="164">
        <f>Z27/AA27</f>
        <v>0.1743119266055046</v>
      </c>
      <c r="AA28" s="168">
        <f>AA27/AA27</f>
        <v>1</v>
      </c>
      <c r="AB28" s="163">
        <f>AB27/AD27</f>
        <v>0.9180887372013652</v>
      </c>
      <c r="AC28" s="164">
        <f>AC27/AD27</f>
        <v>0.08191126279863481</v>
      </c>
      <c r="AD28" s="169">
        <f>AD27/AD27</f>
        <v>1</v>
      </c>
      <c r="AE28" s="429"/>
      <c r="AF28" s="161">
        <f>AF27/AH27</f>
        <v>0.6320224719101124</v>
      </c>
      <c r="AG28" s="162">
        <f>AG27/AH27</f>
        <v>0.36797752808988765</v>
      </c>
      <c r="AH28" s="162">
        <f>AH27/AH53</f>
        <v>0.06043458578542327</v>
      </c>
      <c r="AI28" s="425">
        <f>AI27/AK27</f>
        <v>0.4215686274509804</v>
      </c>
      <c r="AJ28" s="307">
        <f>AJ27/AK27</f>
        <v>0.5784313725490197</v>
      </c>
      <c r="AK28" s="426">
        <f>AK27/AK53</f>
        <v>0.03786472640879056</v>
      </c>
      <c r="AL28" s="306">
        <f>AL27/AM27</f>
        <v>0.10052910052910052</v>
      </c>
      <c r="AM28" s="427">
        <f>AM27/AM27</f>
        <v>1</v>
      </c>
      <c r="AN28" s="164">
        <f>AN27/AP27</f>
        <v>0.8046511627906977</v>
      </c>
      <c r="AO28" s="164">
        <f>AO27/AP27</f>
        <v>0.19534883720930232</v>
      </c>
      <c r="AP28" s="168">
        <f>AP27/AP27</f>
        <v>1</v>
      </c>
      <c r="AQ28" s="163">
        <f>AQ27/AS27</f>
        <v>0.9322033898305084</v>
      </c>
      <c r="AR28" s="164">
        <f>AR27/AS27</f>
        <v>0.06779661016949153</v>
      </c>
      <c r="AS28" s="168">
        <f>AS27/AS27</f>
        <v>1</v>
      </c>
      <c r="AT28" s="430"/>
      <c r="AU28" s="161">
        <f>AU27/AW27</f>
        <v>0.500945179584121</v>
      </c>
      <c r="AV28" s="162">
        <f>AV27/AW27</f>
        <v>0.499054820415879</v>
      </c>
      <c r="AW28" s="162">
        <f>AW27/AW53</f>
        <v>0.03393853852569449</v>
      </c>
      <c r="AX28" s="425">
        <f>AX27/AZ27</f>
        <v>0.5191740412979351</v>
      </c>
      <c r="AY28" s="307">
        <f>AY27/AZ27</f>
        <v>0.4808259587020649</v>
      </c>
      <c r="AZ28" s="426">
        <f>AZ27/AZ53</f>
        <v>0.028996664100590198</v>
      </c>
      <c r="BA28" s="306">
        <f>BA27/BB27</f>
        <v>0.02865329512893983</v>
      </c>
      <c r="BB28" s="427">
        <f>BB27/BB27</f>
        <v>1</v>
      </c>
      <c r="BC28" s="164">
        <f>BC27/BE27</f>
        <v>0.8522727272727273</v>
      </c>
      <c r="BD28" s="164">
        <f>BD27/BE27</f>
        <v>0.14772727272727273</v>
      </c>
      <c r="BE28" s="168">
        <f>BE27/BE27</f>
        <v>1</v>
      </c>
      <c r="BF28" s="163">
        <f>BF27/BH27</f>
        <v>0.9202453987730062</v>
      </c>
      <c r="BG28" s="164">
        <f>BG27/BH27</f>
        <v>0.07975460122699386</v>
      </c>
      <c r="BH28" s="168">
        <f>BH27/BH27</f>
        <v>1</v>
      </c>
      <c r="BI28" s="431"/>
      <c r="BJ28" s="161">
        <f>BJ27/BL27</f>
        <v>0.4950166112956811</v>
      </c>
      <c r="BK28" s="162">
        <f>BK27/BL27</f>
        <v>0.5049833887043189</v>
      </c>
      <c r="BL28" s="162">
        <f>BL27/BL53</f>
        <v>0.036197462569899586</v>
      </c>
      <c r="BM28" s="425">
        <f>BM27/BO27</f>
        <v>0.5144230769230769</v>
      </c>
      <c r="BN28" s="307">
        <f>BN27/BO27</f>
        <v>0.4855769230769231</v>
      </c>
      <c r="BO28" s="426">
        <f>BO27/BO53</f>
        <v>0.03171698688624581</v>
      </c>
      <c r="BP28" s="306">
        <f>BP27/BQ27</f>
        <v>0.07349665924276169</v>
      </c>
      <c r="BQ28" s="427">
        <f>BQ27/BQ27</f>
        <v>1</v>
      </c>
      <c r="BR28" s="164">
        <f>BR27/BT27</f>
        <v>0.8504672897196262</v>
      </c>
      <c r="BS28" s="164">
        <f>BS27/BT27</f>
        <v>0.14953271028037382</v>
      </c>
      <c r="BT28" s="168">
        <f>BT27/BT27</f>
        <v>1</v>
      </c>
      <c r="BU28" s="163">
        <f>BU27/BW27</f>
        <v>0.9405940594059405</v>
      </c>
      <c r="BV28" s="164">
        <f>BV27/BW27</f>
        <v>0.0594059405940594</v>
      </c>
      <c r="BW28" s="168">
        <f>BW27/BW27</f>
        <v>1</v>
      </c>
      <c r="BX28" s="432"/>
      <c r="BY28" s="161">
        <f>BY27/CA27</f>
        <v>0.5154867256637168</v>
      </c>
      <c r="BZ28" s="162">
        <f>BZ27/CA27</f>
        <v>0.48451327433628316</v>
      </c>
      <c r="CA28" s="162">
        <f>CA27/CA53</f>
        <v>0.033678563445346844</v>
      </c>
      <c r="CB28" s="425">
        <f>CB27/CD27</f>
        <v>0.6335403726708074</v>
      </c>
      <c r="CC28" s="307">
        <f>CC27/CD27</f>
        <v>0.36645962732919257</v>
      </c>
      <c r="CD28" s="426">
        <f>CD27/CD53</f>
        <v>0.028105088592127084</v>
      </c>
      <c r="CE28" s="306">
        <f>CE27/CF27</f>
        <v>0.09550561797752809</v>
      </c>
      <c r="CF28" s="427">
        <f>CF27/CF27</f>
        <v>1</v>
      </c>
      <c r="CG28" s="164">
        <f>CG27/CI27</f>
        <v>0.8676470588235294</v>
      </c>
      <c r="CH28" s="164">
        <f>CH27/CI27</f>
        <v>0.1323529411764706</v>
      </c>
      <c r="CI28" s="168">
        <f>CI27/CI27</f>
        <v>1</v>
      </c>
      <c r="CJ28" s="163">
        <f>CJ27/CL27</f>
        <v>0.9067796610169492</v>
      </c>
      <c r="CK28" s="164">
        <f>CK27/CL27</f>
        <v>0.09322033898305085</v>
      </c>
      <c r="CL28" s="168">
        <f>CL27/CL27</f>
        <v>1</v>
      </c>
      <c r="CM28" s="433"/>
      <c r="CN28" s="161">
        <f>CN27/CP27</f>
        <v>0.599271402550091</v>
      </c>
      <c r="CO28" s="162">
        <f>CO27/CP27</f>
        <v>0.4007285974499089</v>
      </c>
      <c r="CP28" s="162">
        <f>CP27/CP53</f>
        <v>0.044313503914763096</v>
      </c>
      <c r="CQ28" s="425">
        <f>CQ27/CS27</f>
        <v>0.5758293838862559</v>
      </c>
      <c r="CR28" s="307">
        <f>CR27/CS27</f>
        <v>0.42417061611374407</v>
      </c>
      <c r="CS28" s="426">
        <f>CS27/CS53</f>
        <v>0.03698510078878177</v>
      </c>
      <c r="CT28" s="306">
        <f>CT27/CU27</f>
        <v>0.08855291576673865</v>
      </c>
      <c r="CU28" s="427">
        <f>CU27/CU27</f>
        <v>1</v>
      </c>
      <c r="CV28" s="164">
        <f>CV27/CX27</f>
        <v>0.9012345679012346</v>
      </c>
      <c r="CW28" s="164">
        <f>CW27/CX27</f>
        <v>0.09876543209876543</v>
      </c>
      <c r="CX28" s="168">
        <f>CX27/CX27</f>
        <v>1</v>
      </c>
      <c r="CY28" s="163">
        <f>CY27/DA27</f>
        <v>0.9217877094972067</v>
      </c>
      <c r="CZ28" s="164">
        <f>CZ27/DA27</f>
        <v>0.0782122905027933</v>
      </c>
      <c r="DA28" s="168">
        <f>DA27/DA27</f>
        <v>1</v>
      </c>
      <c r="DB28" s="429"/>
      <c r="DC28" s="161">
        <f>DC27/DE27</f>
        <v>0.589873417721519</v>
      </c>
      <c r="DD28" s="162">
        <f>DD27/DE27</f>
        <v>0.41012658227848103</v>
      </c>
      <c r="DE28" s="162">
        <f>DE27/DE53</f>
        <v>0.052729942597784005</v>
      </c>
      <c r="DF28" s="425">
        <f>DF27/DH27</f>
        <v>0.5933333333333334</v>
      </c>
      <c r="DG28" s="307">
        <f>DG27/DH27</f>
        <v>0.4066666666666667</v>
      </c>
      <c r="DH28" s="426">
        <f>DH27/DH53</f>
        <v>0.04043126684636118</v>
      </c>
      <c r="DI28" s="306">
        <f>DI27/DJ27</f>
        <v>0.03536977491961415</v>
      </c>
      <c r="DJ28" s="427">
        <f>DJ27/DJ27</f>
        <v>1</v>
      </c>
      <c r="DK28" s="164">
        <f>DK27/DM27</f>
        <v>0.8932584269662921</v>
      </c>
      <c r="DL28" s="164">
        <f>DL27/DM27</f>
        <v>0.10674157303370786</v>
      </c>
      <c r="DM28" s="168">
        <f>DM27/DM27</f>
        <v>1</v>
      </c>
      <c r="DN28" s="163">
        <f>DN27/DP27</f>
        <v>0.9426229508196722</v>
      </c>
      <c r="DO28" s="164">
        <f>DO27/DP27</f>
        <v>0.05737704918032787</v>
      </c>
      <c r="DP28" s="168">
        <f>DP27/DP27</f>
        <v>1</v>
      </c>
      <c r="DQ28" s="434"/>
      <c r="DR28" s="161">
        <f>DR27/DT27</f>
        <v>0.48604651162790696</v>
      </c>
      <c r="DS28" s="162">
        <f>DS27/DT27</f>
        <v>0.513953488372093</v>
      </c>
      <c r="DT28" s="162">
        <f>DT27/DT53</f>
        <v>0.029512697323266987</v>
      </c>
      <c r="DU28" s="425">
        <f>DU27/DW27</f>
        <v>0.44321329639889195</v>
      </c>
      <c r="DV28" s="307">
        <f>DV27/DW27</f>
        <v>0.556786703601108</v>
      </c>
      <c r="DW28" s="426">
        <f>DW27/DW53</f>
        <v>0.03068684121047263</v>
      </c>
      <c r="DX28" s="306">
        <f>DX27/DY27</f>
        <v>0.10864197530864197</v>
      </c>
      <c r="DY28" s="427">
        <f>DY27/DY27</f>
        <v>1</v>
      </c>
      <c r="DZ28" s="164">
        <f>DZ27/EB27</f>
        <v>0.90625</v>
      </c>
      <c r="EA28" s="164">
        <f>EA27/EB27</f>
        <v>0.09375</v>
      </c>
      <c r="EB28" s="168">
        <f>EB27/EB27</f>
        <v>1</v>
      </c>
      <c r="EC28" s="163">
        <f>EC27/EE27</f>
        <v>0.9402985074626866</v>
      </c>
      <c r="ED28" s="164">
        <f>ED27/EE27</f>
        <v>0.05970149253731343</v>
      </c>
      <c r="EE28" s="168">
        <f>EE27/EE27</f>
        <v>1</v>
      </c>
      <c r="EF28" s="435"/>
      <c r="EG28" s="161">
        <f>EG27/EI27</f>
        <v>0.5520833333333334</v>
      </c>
      <c r="EH28" s="162">
        <f>EH27/EI27</f>
        <v>0.4479166666666667</v>
      </c>
      <c r="EI28" s="162">
        <f>EI27/EI53</f>
        <v>0.028926117873930336</v>
      </c>
      <c r="EJ28" s="425">
        <f>EJ27/EL27</f>
        <v>0.4745417515274949</v>
      </c>
      <c r="EK28" s="307">
        <f>EK27/EL27</f>
        <v>0.5254582484725051</v>
      </c>
      <c r="EL28" s="426">
        <f>EL27/EL53</f>
        <v>0.03963193155218339</v>
      </c>
      <c r="EM28" s="306">
        <f>EM27/EN27</f>
        <v>0.05576923076923077</v>
      </c>
      <c r="EN28" s="427">
        <f>EN27/EN27</f>
        <v>1</v>
      </c>
      <c r="EO28" s="164">
        <f>EO27/EQ27</f>
        <v>0.8841201716738197</v>
      </c>
      <c r="EP28" s="164">
        <f>EP27/EQ27</f>
        <v>0.11587982832618025</v>
      </c>
      <c r="EQ28" s="168">
        <f>EQ27/EQ27</f>
        <v>1</v>
      </c>
      <c r="ER28" s="163">
        <f>ER27/ET27</f>
        <v>0.9612403100775194</v>
      </c>
      <c r="ES28" s="164">
        <f>ES27/ET27</f>
        <v>0.03875968992248062</v>
      </c>
      <c r="ET28" s="168">
        <f>ET27/ET27</f>
        <v>1</v>
      </c>
      <c r="EU28" s="436"/>
      <c r="EV28" s="161">
        <f>EV27/EX27</f>
        <v>0.6349809885931559</v>
      </c>
      <c r="EW28" s="162">
        <f>EW27/EX27</f>
        <v>0.3650190114068441</v>
      </c>
      <c r="EX28" s="162">
        <f>EX27/EX53</f>
        <v>0.016056166056166055</v>
      </c>
      <c r="EY28" s="425">
        <f>EY27/FA27</f>
        <v>0.7106382978723405</v>
      </c>
      <c r="EZ28" s="307">
        <f>EZ27/FA27</f>
        <v>0.28936170212765955</v>
      </c>
      <c r="FA28" s="307">
        <f>FA27/FA53</f>
        <v>0.018552143364648298</v>
      </c>
      <c r="FB28" s="469">
        <f>FB27/FC27</f>
        <v>0.06</v>
      </c>
      <c r="FC28" s="427">
        <f>FC27/FC27</f>
        <v>1</v>
      </c>
      <c r="FD28" s="164">
        <f>FD27/FF27</f>
        <v>0.8862275449101796</v>
      </c>
      <c r="FE28" s="164">
        <f>FE27/FF27</f>
        <v>0.11377245508982035</v>
      </c>
      <c r="FF28" s="168">
        <f>FF27/FF27</f>
        <v>1</v>
      </c>
      <c r="FG28" s="163">
        <f>FG27/FI27</f>
        <v>0.9558823529411765</v>
      </c>
      <c r="FH28" s="164">
        <f>FH27/FI27</f>
        <v>0.04411764705882353</v>
      </c>
      <c r="FI28" s="168">
        <f>FI27/FI27</f>
        <v>1</v>
      </c>
      <c r="FJ28" s="437"/>
      <c r="FK28" s="161">
        <f>FK27/FM27</f>
        <v>0.6888888888888889</v>
      </c>
      <c r="FL28" s="162">
        <f>FL27/FM27</f>
        <v>0.3111111111111111</v>
      </c>
      <c r="FM28" s="162">
        <f>FM27/FM53</f>
        <v>0.016440157825515125</v>
      </c>
      <c r="FN28" s="425">
        <f>FN27/FP27</f>
        <v>0.6875</v>
      </c>
      <c r="FO28" s="307">
        <f>FO27/FP27</f>
        <v>0.3125</v>
      </c>
      <c r="FP28" s="426">
        <f>FP27/FP53</f>
        <v>0.027642276422764227</v>
      </c>
      <c r="FQ28" s="306">
        <f>FQ27/FR27</f>
        <v>0.02857142857142857</v>
      </c>
      <c r="FR28" s="427">
        <f>FR27/FR27</f>
        <v>1</v>
      </c>
      <c r="FS28" s="164">
        <f>FS27/FU27</f>
        <v>0.9037433155080213</v>
      </c>
      <c r="FT28" s="164">
        <f>FT27/FU27</f>
        <v>0.0962566844919786</v>
      </c>
      <c r="FU28" s="168">
        <f>FU27/FU27</f>
        <v>1</v>
      </c>
      <c r="FV28" s="163">
        <f>FV27/FX27</f>
        <v>0.9647058823529412</v>
      </c>
      <c r="FW28" s="164">
        <f>FW27/FX27</f>
        <v>0.03529411764705882</v>
      </c>
      <c r="FX28" s="168">
        <f>FX27/FX27</f>
        <v>1</v>
      </c>
      <c r="FY28" s="139"/>
      <c r="FZ28" s="161">
        <f>FZ27/GB27</f>
        <v>0.5392561983471075</v>
      </c>
      <c r="GA28" s="162">
        <f>GA27/GB27</f>
        <v>0.4607438016528926</v>
      </c>
      <c r="GB28" s="162">
        <f>GB27/GB53</f>
        <v>0.03234753550543024</v>
      </c>
      <c r="GC28" s="425">
        <f>GC27/GE27</f>
        <v>0.5252452739889926</v>
      </c>
      <c r="GD28" s="307">
        <f>GD27/GE27</f>
        <v>0.47475472601100743</v>
      </c>
      <c r="GE28" s="426">
        <f>GE27/GE53</f>
        <v>0.02956846596336312</v>
      </c>
      <c r="GF28" s="438">
        <f>GF27/GG27</f>
        <v>0.06489147460281942</v>
      </c>
      <c r="GG28" s="427">
        <f>GG27/GG27</f>
        <v>1</v>
      </c>
      <c r="GH28" s="164">
        <f>GH27/GJ27</f>
        <v>0.869248291571754</v>
      </c>
      <c r="GI28" s="164">
        <f>GI27/GJ27</f>
        <v>0.13075170842824602</v>
      </c>
      <c r="GJ28" s="168">
        <f>GJ27/GJ27</f>
        <v>1</v>
      </c>
      <c r="GK28" s="163">
        <f>GK27/GM27</f>
        <v>0.9349798387096774</v>
      </c>
      <c r="GL28" s="164">
        <f>GL27/GM27</f>
        <v>0.06502016129032258</v>
      </c>
      <c r="GM28" s="168">
        <f>GM27/GM27</f>
        <v>1</v>
      </c>
    </row>
    <row r="29" spans="1:195" ht="12" customHeight="1">
      <c r="A29" s="470" t="s">
        <v>57</v>
      </c>
      <c r="B29" s="105">
        <v>1845</v>
      </c>
      <c r="C29" s="440">
        <v>681</v>
      </c>
      <c r="D29" s="471">
        <f>SUM(B29:C29)</f>
        <v>2526</v>
      </c>
      <c r="E29" s="105">
        <f>G29-F29</f>
        <v>1029</v>
      </c>
      <c r="F29" s="441">
        <v>790</v>
      </c>
      <c r="G29" s="108">
        <v>1819</v>
      </c>
      <c r="H29" s="472">
        <v>13</v>
      </c>
      <c r="I29" s="443">
        <f>G29+H29</f>
        <v>1832</v>
      </c>
      <c r="J29" s="444">
        <v>700</v>
      </c>
      <c r="K29" s="110">
        <f>L29-J29</f>
        <v>329</v>
      </c>
      <c r="L29" s="110">
        <f>E29</f>
        <v>1029</v>
      </c>
      <c r="M29" s="445">
        <v>714</v>
      </c>
      <c r="N29" s="106">
        <f>O29-M29</f>
        <v>76</v>
      </c>
      <c r="O29" s="108">
        <f>F29</f>
        <v>790</v>
      </c>
      <c r="P29" s="473" t="s">
        <v>57</v>
      </c>
      <c r="Q29" s="105">
        <v>2016</v>
      </c>
      <c r="R29" s="440">
        <v>770</v>
      </c>
      <c r="S29" s="471">
        <f>SUM(Q29:R29)</f>
        <v>2786</v>
      </c>
      <c r="T29" s="105">
        <f>V29-U29</f>
        <v>1018</v>
      </c>
      <c r="U29" s="441">
        <v>856</v>
      </c>
      <c r="V29" s="108">
        <v>1874</v>
      </c>
      <c r="W29" s="472">
        <v>143</v>
      </c>
      <c r="X29" s="443">
        <f>V29+W29</f>
        <v>2017</v>
      </c>
      <c r="Y29" s="444">
        <v>670</v>
      </c>
      <c r="Z29" s="110">
        <f>AA29-Y29</f>
        <v>348</v>
      </c>
      <c r="AA29" s="110">
        <f>T29</f>
        <v>1018</v>
      </c>
      <c r="AB29" s="445">
        <v>778</v>
      </c>
      <c r="AC29" s="106">
        <f>AD29-AB29</f>
        <v>78</v>
      </c>
      <c r="AD29" s="106">
        <f>U29</f>
        <v>856</v>
      </c>
      <c r="AE29" s="474" t="s">
        <v>57</v>
      </c>
      <c r="AF29" s="105">
        <v>1935</v>
      </c>
      <c r="AG29" s="440">
        <v>762</v>
      </c>
      <c r="AH29" s="471">
        <f>SUM(AF29:AG29)</f>
        <v>2697</v>
      </c>
      <c r="AI29" s="105">
        <f>AK29-AJ29</f>
        <v>1098</v>
      </c>
      <c r="AJ29" s="441">
        <v>942</v>
      </c>
      <c r="AK29" s="108">
        <v>2040</v>
      </c>
      <c r="AL29" s="472">
        <v>171</v>
      </c>
      <c r="AM29" s="443">
        <f>AK29+AL29</f>
        <v>2211</v>
      </c>
      <c r="AN29" s="444">
        <v>677</v>
      </c>
      <c r="AO29" s="110">
        <f>AP29-AN29</f>
        <v>421</v>
      </c>
      <c r="AP29" s="110">
        <f>AI29</f>
        <v>1098</v>
      </c>
      <c r="AQ29" s="445">
        <v>843</v>
      </c>
      <c r="AR29" s="106">
        <f>AS29-AQ29</f>
        <v>99</v>
      </c>
      <c r="AS29" s="108">
        <f>AJ29</f>
        <v>942</v>
      </c>
      <c r="AT29" s="475" t="s">
        <v>57</v>
      </c>
      <c r="AU29" s="105">
        <v>2028</v>
      </c>
      <c r="AV29" s="440">
        <v>540</v>
      </c>
      <c r="AW29" s="471">
        <f>SUM(AU29:AV29)</f>
        <v>2568</v>
      </c>
      <c r="AX29" s="105">
        <f>AZ29-AY29</f>
        <v>1065</v>
      </c>
      <c r="AY29" s="441">
        <v>787</v>
      </c>
      <c r="AZ29" s="108">
        <v>1852</v>
      </c>
      <c r="BA29" s="472">
        <v>116</v>
      </c>
      <c r="BB29" s="443">
        <f>AZ29+BA29</f>
        <v>1968</v>
      </c>
      <c r="BC29" s="444">
        <v>699</v>
      </c>
      <c r="BD29" s="110">
        <f>BE29-BC29</f>
        <v>366</v>
      </c>
      <c r="BE29" s="110">
        <f>AX29</f>
        <v>1065</v>
      </c>
      <c r="BF29" s="445">
        <v>681</v>
      </c>
      <c r="BG29" s="106">
        <f>BH29-BF29</f>
        <v>106</v>
      </c>
      <c r="BH29" s="108">
        <f>AY29</f>
        <v>787</v>
      </c>
      <c r="BI29" s="476" t="s">
        <v>57</v>
      </c>
      <c r="BJ29" s="105">
        <v>1849</v>
      </c>
      <c r="BK29" s="440">
        <v>534</v>
      </c>
      <c r="BL29" s="471">
        <f>SUM(BJ29:BK29)</f>
        <v>2383</v>
      </c>
      <c r="BM29" s="105">
        <f>BO29-BN29</f>
        <v>966</v>
      </c>
      <c r="BN29" s="441">
        <v>799</v>
      </c>
      <c r="BO29" s="108">
        <v>1765</v>
      </c>
      <c r="BP29" s="472">
        <v>143</v>
      </c>
      <c r="BQ29" s="443">
        <f>BO29+BP29</f>
        <v>1908</v>
      </c>
      <c r="BR29" s="444">
        <v>682</v>
      </c>
      <c r="BS29" s="110">
        <f>BT29-BR29</f>
        <v>284</v>
      </c>
      <c r="BT29" s="110">
        <f>BM29</f>
        <v>966</v>
      </c>
      <c r="BU29" s="445">
        <v>702</v>
      </c>
      <c r="BV29" s="106">
        <f>BW29-BU29</f>
        <v>97</v>
      </c>
      <c r="BW29" s="108">
        <f>BN29</f>
        <v>799</v>
      </c>
      <c r="BX29" s="477" t="s">
        <v>57</v>
      </c>
      <c r="BY29" s="105">
        <v>1588</v>
      </c>
      <c r="BZ29" s="440">
        <v>417</v>
      </c>
      <c r="CA29" s="471">
        <f>SUM(BY29:BZ29)</f>
        <v>2005</v>
      </c>
      <c r="CB29" s="105">
        <f>CD29-CC29</f>
        <v>1061</v>
      </c>
      <c r="CC29" s="441">
        <v>614</v>
      </c>
      <c r="CD29" s="108">
        <v>1675</v>
      </c>
      <c r="CE29" s="472">
        <v>164</v>
      </c>
      <c r="CF29" s="443">
        <f>CD29+CE29</f>
        <v>1839</v>
      </c>
      <c r="CG29" s="444">
        <v>781</v>
      </c>
      <c r="CH29" s="110">
        <f>CI29-CG29</f>
        <v>280</v>
      </c>
      <c r="CI29" s="110">
        <f>CB29</f>
        <v>1061</v>
      </c>
      <c r="CJ29" s="445">
        <v>540</v>
      </c>
      <c r="CK29" s="106">
        <f>CL29-CJ29</f>
        <v>74</v>
      </c>
      <c r="CL29" s="108">
        <f>CC29</f>
        <v>614</v>
      </c>
      <c r="CM29" s="116" t="s">
        <v>57</v>
      </c>
      <c r="CN29" s="105">
        <v>2328</v>
      </c>
      <c r="CO29" s="440">
        <v>490</v>
      </c>
      <c r="CP29" s="471">
        <f>SUM(CN29:CO29)</f>
        <v>2818</v>
      </c>
      <c r="CQ29" s="105">
        <f>CS29-CR29</f>
        <v>1621</v>
      </c>
      <c r="CR29" s="106">
        <v>775</v>
      </c>
      <c r="CS29" s="108">
        <v>2396</v>
      </c>
      <c r="CT29" s="472">
        <v>216</v>
      </c>
      <c r="CU29" s="443">
        <f>CS29+CT29</f>
        <v>2612</v>
      </c>
      <c r="CV29" s="444">
        <v>1181</v>
      </c>
      <c r="CW29" s="110">
        <f>CX29-CV29</f>
        <v>440</v>
      </c>
      <c r="CX29" s="110">
        <f>CQ29</f>
        <v>1621</v>
      </c>
      <c r="CY29" s="445">
        <v>696</v>
      </c>
      <c r="CZ29" s="106">
        <f>DA29-CY29</f>
        <v>79</v>
      </c>
      <c r="DA29" s="108">
        <f>CR29</f>
        <v>775</v>
      </c>
      <c r="DB29" s="447" t="s">
        <v>57</v>
      </c>
      <c r="DC29" s="105">
        <v>684</v>
      </c>
      <c r="DD29" s="440">
        <v>179</v>
      </c>
      <c r="DE29" s="471">
        <f>SUM(DC29:DD29)</f>
        <v>863</v>
      </c>
      <c r="DF29" s="105">
        <f>DH29-DG29</f>
        <v>489</v>
      </c>
      <c r="DG29" s="106">
        <v>173</v>
      </c>
      <c r="DH29" s="108">
        <v>662</v>
      </c>
      <c r="DI29" s="472">
        <v>34</v>
      </c>
      <c r="DJ29" s="443">
        <f>DH29+DI29</f>
        <v>696</v>
      </c>
      <c r="DK29" s="444">
        <v>362</v>
      </c>
      <c r="DL29" s="110">
        <f>DM29-DK29</f>
        <v>127</v>
      </c>
      <c r="DM29" s="110">
        <f>DF29</f>
        <v>489</v>
      </c>
      <c r="DN29" s="109">
        <v>147</v>
      </c>
      <c r="DO29" s="106">
        <f>DP29-DN29</f>
        <v>26</v>
      </c>
      <c r="DP29" s="108">
        <f>DG29</f>
        <v>173</v>
      </c>
      <c r="DQ29" s="478" t="s">
        <v>57</v>
      </c>
      <c r="DR29" s="105">
        <v>2197</v>
      </c>
      <c r="DS29" s="440">
        <v>530</v>
      </c>
      <c r="DT29" s="471">
        <f>SUM(DR29:DS29)</f>
        <v>2727</v>
      </c>
      <c r="DU29" s="105">
        <f>DW29-DV29</f>
        <v>1234</v>
      </c>
      <c r="DV29" s="441">
        <v>659</v>
      </c>
      <c r="DW29" s="108">
        <v>1893</v>
      </c>
      <c r="DX29" s="472">
        <v>265</v>
      </c>
      <c r="DY29" s="443">
        <f>DW29+DX29</f>
        <v>2158</v>
      </c>
      <c r="DZ29" s="444">
        <v>795</v>
      </c>
      <c r="EA29" s="110">
        <f>EB29-DZ29</f>
        <v>439</v>
      </c>
      <c r="EB29" s="110">
        <f>DU29</f>
        <v>1234</v>
      </c>
      <c r="EC29" s="445">
        <v>569</v>
      </c>
      <c r="ED29" s="106">
        <f>EE29-EC29</f>
        <v>90</v>
      </c>
      <c r="EE29" s="108">
        <f>DV29</f>
        <v>659</v>
      </c>
      <c r="EF29" s="479" t="s">
        <v>57</v>
      </c>
      <c r="EG29" s="105">
        <v>2152</v>
      </c>
      <c r="EH29" s="440">
        <v>513</v>
      </c>
      <c r="EI29" s="471">
        <f>SUM(EG29:EH29)</f>
        <v>2665</v>
      </c>
      <c r="EJ29" s="105">
        <f>EL29-EK29</f>
        <v>1162</v>
      </c>
      <c r="EK29" s="441">
        <v>715</v>
      </c>
      <c r="EL29" s="108">
        <v>1877</v>
      </c>
      <c r="EM29" s="472">
        <v>131</v>
      </c>
      <c r="EN29" s="443">
        <f>EL29+EM29</f>
        <v>2008</v>
      </c>
      <c r="EO29" s="444">
        <v>749</v>
      </c>
      <c r="EP29" s="110">
        <f>EQ29-EO29</f>
        <v>413</v>
      </c>
      <c r="EQ29" s="110">
        <f>EJ29</f>
        <v>1162</v>
      </c>
      <c r="ER29" s="445">
        <v>614</v>
      </c>
      <c r="ES29" s="106">
        <f>ET29-ER29</f>
        <v>101</v>
      </c>
      <c r="ET29" s="108">
        <f>EK29</f>
        <v>715</v>
      </c>
      <c r="EU29" s="480" t="s">
        <v>57</v>
      </c>
      <c r="EV29" s="105">
        <v>1878</v>
      </c>
      <c r="EW29" s="440">
        <v>532</v>
      </c>
      <c r="EX29" s="471">
        <f>SUM(EV29:EW29)</f>
        <v>2410</v>
      </c>
      <c r="EY29" s="105">
        <f>FA29-EZ29</f>
        <v>1094</v>
      </c>
      <c r="EZ29" s="441">
        <v>692</v>
      </c>
      <c r="FA29" s="108">
        <v>1786</v>
      </c>
      <c r="FB29" s="472">
        <v>195</v>
      </c>
      <c r="FC29" s="443">
        <f>FA29+FB29</f>
        <v>1981</v>
      </c>
      <c r="FD29" s="444">
        <v>748</v>
      </c>
      <c r="FE29" s="110">
        <f>FF29-FD29</f>
        <v>346</v>
      </c>
      <c r="FF29" s="110">
        <f>EY29</f>
        <v>1094</v>
      </c>
      <c r="FG29" s="445">
        <v>604</v>
      </c>
      <c r="FH29" s="106">
        <f>FI29-FG29</f>
        <v>88</v>
      </c>
      <c r="FI29" s="108">
        <f>EZ29</f>
        <v>692</v>
      </c>
      <c r="FJ29" s="481" t="s">
        <v>57</v>
      </c>
      <c r="FK29" s="105">
        <v>1487</v>
      </c>
      <c r="FL29" s="440">
        <v>549</v>
      </c>
      <c r="FM29" s="471">
        <f>SUM(FK29:FL29)</f>
        <v>2036</v>
      </c>
      <c r="FN29" s="105">
        <f>FP29-FO29</f>
        <v>789</v>
      </c>
      <c r="FO29" s="441">
        <v>464</v>
      </c>
      <c r="FP29" s="108">
        <v>1253</v>
      </c>
      <c r="FQ29" s="472">
        <v>226</v>
      </c>
      <c r="FR29" s="443">
        <f>FP29+FQ29</f>
        <v>1479</v>
      </c>
      <c r="FS29" s="444">
        <v>545</v>
      </c>
      <c r="FT29" s="110">
        <f>FU29-FS29</f>
        <v>244</v>
      </c>
      <c r="FU29" s="110">
        <f>FN29</f>
        <v>789</v>
      </c>
      <c r="FV29" s="445">
        <v>402</v>
      </c>
      <c r="FW29" s="106">
        <f>FX29-FV29</f>
        <v>62</v>
      </c>
      <c r="FX29" s="108">
        <f>FO29</f>
        <v>464</v>
      </c>
      <c r="FY29" s="482" t="s">
        <v>57</v>
      </c>
      <c r="FZ29" s="123">
        <f>B29+Q29+AF29+AU29+BJ29+BY29+CN29+DC29+DR29+EG29+EV29+FK29</f>
        <v>21987</v>
      </c>
      <c r="GA29" s="124">
        <f>C29+R29+AG29+AV29+BK29+BZ29+CO29+DD29+DS29+EH29+EW29+FL29</f>
        <v>6497</v>
      </c>
      <c r="GB29" s="297">
        <f>SUM(FZ29:GA29)</f>
        <v>28484</v>
      </c>
      <c r="GC29" s="123">
        <f>E29+T29+AI29+AX29+BM29+CB29+CQ29+DF29+DU29+EJ29+EY29+FN29</f>
        <v>12626</v>
      </c>
      <c r="GD29" s="124">
        <f>F29+U29+AJ29+AY29+BN29+CC29+CR29+DG29+DV29+EK29+EZ29+FO29</f>
        <v>8266</v>
      </c>
      <c r="GE29" s="125">
        <f>SUM(GC29:GD29)</f>
        <v>20892</v>
      </c>
      <c r="GF29" s="458">
        <f>H29+W29+AL29+BA29+BP29+CE29+CT29+DI29+DX29+EM29+FB29+FQ29</f>
        <v>1817</v>
      </c>
      <c r="GG29" s="125">
        <f>GE29+GF29</f>
        <v>22709</v>
      </c>
      <c r="GH29" s="123">
        <f>J29+Y29+AN29+BC29+BR29+CG29+CV29+DK29+DZ29+EO29+FD29+FS29</f>
        <v>8589</v>
      </c>
      <c r="GI29" s="124">
        <f>K29+Z29+AO29+BD29+BS29+CH29+CW29+DL29+EA29+EP29+FE29+FT29</f>
        <v>4037</v>
      </c>
      <c r="GJ29" s="125">
        <f>L29+AA29+AP29+BE29+BT29+CI29+CX29+DM29+EB29+EQ29+FF29+FU29</f>
        <v>12626</v>
      </c>
      <c r="GK29" s="124">
        <f>M29+AB29+AQ29+BF29+BU29+CJ29+CY29+DN29+EC29+ER29+FG29+FV29</f>
        <v>7290</v>
      </c>
      <c r="GL29" s="124">
        <f>N29+AC29+AR29+BG29+BV29+CK29+CZ29+DO29+ED29+ES29+FH29+FW29</f>
        <v>976</v>
      </c>
      <c r="GM29" s="125">
        <f>O29+AD29+AS29+BH29+BW29+CL29+DA29+DP29+EE29+ET29+FI29+FX29</f>
        <v>8266</v>
      </c>
    </row>
    <row r="30" spans="1:195" ht="12.75">
      <c r="A30" s="470"/>
      <c r="B30" s="126">
        <f>B29/D29</f>
        <v>0.7304038004750594</v>
      </c>
      <c r="C30" s="127">
        <f>C29/D29</f>
        <v>0.2695961995249406</v>
      </c>
      <c r="D30" s="127">
        <f>D29/D53</f>
        <v>0.14706567303213786</v>
      </c>
      <c r="E30" s="140">
        <f>E29/G29</f>
        <v>0.565695437053326</v>
      </c>
      <c r="F30" s="133">
        <f>F29/G29</f>
        <v>0.434304562946674</v>
      </c>
      <c r="G30" s="459">
        <f>G29/G53</f>
        <v>0.13814840130629605</v>
      </c>
      <c r="H30" s="132">
        <f>H29/I29</f>
        <v>0.007096069868995633</v>
      </c>
      <c r="I30" s="483">
        <f>I29/I29</f>
        <v>1</v>
      </c>
      <c r="J30" s="133">
        <f>J29/L29</f>
        <v>0.6802721088435374</v>
      </c>
      <c r="K30" s="133">
        <f>K29/L29</f>
        <v>0.3197278911564626</v>
      </c>
      <c r="L30" s="134">
        <f>L29/L29</f>
        <v>1</v>
      </c>
      <c r="M30" s="133">
        <f>M29/O29</f>
        <v>0.9037974683544304</v>
      </c>
      <c r="N30" s="133">
        <f>N29/O29</f>
        <v>0.09620253164556962</v>
      </c>
      <c r="O30" s="134">
        <f>O29/O29</f>
        <v>1</v>
      </c>
      <c r="P30" s="473"/>
      <c r="Q30" s="126">
        <f>Q29/S29</f>
        <v>0.7236180904522613</v>
      </c>
      <c r="R30" s="127">
        <f>R29/S29</f>
        <v>0.27638190954773867</v>
      </c>
      <c r="S30" s="127">
        <f>S29/S53</f>
        <v>0.15518297777530218</v>
      </c>
      <c r="T30" s="140">
        <f>T29/V29</f>
        <v>0.5432230522945571</v>
      </c>
      <c r="U30" s="133">
        <f>U29/V29</f>
        <v>0.4567769477054429</v>
      </c>
      <c r="V30" s="459">
        <f>V29/V53</f>
        <v>0.145237541656979</v>
      </c>
      <c r="W30" s="132">
        <f>W29/X29</f>
        <v>0.07089737233515121</v>
      </c>
      <c r="X30" s="483">
        <f>X29/X29</f>
        <v>1</v>
      </c>
      <c r="Y30" s="133">
        <f>Y29/AA29</f>
        <v>0.6581532416502947</v>
      </c>
      <c r="Z30" s="133">
        <f>Z29/AA29</f>
        <v>0.3418467583497053</v>
      </c>
      <c r="AA30" s="134">
        <f>AA29/AA29</f>
        <v>1</v>
      </c>
      <c r="AB30" s="133">
        <f>AB29/AD29</f>
        <v>0.9088785046728972</v>
      </c>
      <c r="AC30" s="133">
        <f>AC29/AD29</f>
        <v>0.0911214953271028</v>
      </c>
      <c r="AD30" s="138">
        <f>AD29/AD29</f>
        <v>1</v>
      </c>
      <c r="AE30" s="474"/>
      <c r="AF30" s="126">
        <f>AF29/AH29</f>
        <v>0.7174638487208009</v>
      </c>
      <c r="AG30" s="127">
        <f>AG29/AH29</f>
        <v>0.2825361512791991</v>
      </c>
      <c r="AH30" s="127">
        <f>AH29/AH53</f>
        <v>0.15261430511543686</v>
      </c>
      <c r="AI30" s="140">
        <f>AI29/AK29</f>
        <v>0.538235294117647</v>
      </c>
      <c r="AJ30" s="133">
        <f>AJ29/AK29</f>
        <v>0.46176470588235297</v>
      </c>
      <c r="AK30" s="459">
        <f>AK29/AK53</f>
        <v>0.15145890563516223</v>
      </c>
      <c r="AL30" s="132">
        <f>AL29/AM29</f>
        <v>0.0773405698778833</v>
      </c>
      <c r="AM30" s="483">
        <f>AM29/AM29</f>
        <v>1</v>
      </c>
      <c r="AN30" s="133">
        <f>AN29/AP29</f>
        <v>0.6165755919854281</v>
      </c>
      <c r="AO30" s="133">
        <f>AO29/AP29</f>
        <v>0.38342440801457195</v>
      </c>
      <c r="AP30" s="134">
        <f>AP29/AP29</f>
        <v>1</v>
      </c>
      <c r="AQ30" s="133">
        <f>AQ29/AS29</f>
        <v>0.8949044585987261</v>
      </c>
      <c r="AR30" s="133">
        <f>AR29/AS29</f>
        <v>0.10509554140127389</v>
      </c>
      <c r="AS30" s="134">
        <f>AS29/AS29</f>
        <v>1</v>
      </c>
      <c r="AT30" s="475"/>
      <c r="AU30" s="126">
        <f>AU29/AW29</f>
        <v>0.7897196261682243</v>
      </c>
      <c r="AV30" s="127">
        <f>AV29/AW29</f>
        <v>0.2102803738317757</v>
      </c>
      <c r="AW30" s="127">
        <f>AW29/AW53</f>
        <v>0.1647526785141464</v>
      </c>
      <c r="AX30" s="140">
        <f>AX29/AZ29</f>
        <v>0.5750539956803455</v>
      </c>
      <c r="AY30" s="133">
        <f>AY29/AZ29</f>
        <v>0.4249460043196544</v>
      </c>
      <c r="AZ30" s="459">
        <f>AZ29/AZ53</f>
        <v>0.15841245402446327</v>
      </c>
      <c r="BA30" s="132">
        <f>BA29/BB29</f>
        <v>0.05894308943089431</v>
      </c>
      <c r="BB30" s="483">
        <f>BB29/BB29</f>
        <v>1</v>
      </c>
      <c r="BC30" s="133">
        <f>BC29/BE29</f>
        <v>0.6563380281690141</v>
      </c>
      <c r="BD30" s="133">
        <f>BD29/BE29</f>
        <v>0.3436619718309859</v>
      </c>
      <c r="BE30" s="134">
        <f>BE29/BE29</f>
        <v>1</v>
      </c>
      <c r="BF30" s="133">
        <f>BF29/BH29</f>
        <v>0.8653113087674714</v>
      </c>
      <c r="BG30" s="133">
        <f>BG29/BH29</f>
        <v>0.13468869123252858</v>
      </c>
      <c r="BH30" s="134">
        <f>BH29/BH29</f>
        <v>1</v>
      </c>
      <c r="BI30" s="476"/>
      <c r="BJ30" s="126">
        <f>BJ29/BL29</f>
        <v>0.7759127150650441</v>
      </c>
      <c r="BK30" s="127">
        <f>BK29/BL29</f>
        <v>0.22408728493495594</v>
      </c>
      <c r="BL30" s="127">
        <f>BL29/BL53</f>
        <v>0.1432866333954663</v>
      </c>
      <c r="BM30" s="140">
        <f>BM29/BO29</f>
        <v>0.5473087818696883</v>
      </c>
      <c r="BN30" s="133">
        <f>BN29/BO29</f>
        <v>0.4526912181303116</v>
      </c>
      <c r="BO30" s="459">
        <f>BO29/BO53</f>
        <v>0.1345684659957304</v>
      </c>
      <c r="BP30" s="132">
        <f>BP29/BQ29</f>
        <v>0.0749475890985325</v>
      </c>
      <c r="BQ30" s="483">
        <f>BQ29/BQ29</f>
        <v>1</v>
      </c>
      <c r="BR30" s="133">
        <f>BR29/BT29</f>
        <v>0.7060041407867494</v>
      </c>
      <c r="BS30" s="133">
        <f>BS29/BT29</f>
        <v>0.2939958592132505</v>
      </c>
      <c r="BT30" s="134">
        <f>BT29/BT29</f>
        <v>1</v>
      </c>
      <c r="BU30" s="133">
        <f>BU29/BW29</f>
        <v>0.8785982478097623</v>
      </c>
      <c r="BV30" s="133">
        <f>BV29/BW29</f>
        <v>0.1214017521902378</v>
      </c>
      <c r="BW30" s="134">
        <f>BW29/BW29</f>
        <v>1</v>
      </c>
      <c r="BX30" s="477"/>
      <c r="BY30" s="126">
        <f>BY29/CA29</f>
        <v>0.7920199501246883</v>
      </c>
      <c r="BZ30" s="127">
        <f>BZ29/CA29</f>
        <v>0.2079800498753117</v>
      </c>
      <c r="CA30" s="127">
        <f>CA29/CA53</f>
        <v>0.1493927427166381</v>
      </c>
      <c r="CB30" s="140">
        <f>CB29/CD29</f>
        <v>0.6334328358208955</v>
      </c>
      <c r="CC30" s="133">
        <f>CC29/CD29</f>
        <v>0.36656716417910445</v>
      </c>
      <c r="CD30" s="459">
        <f>CD29/CD53</f>
        <v>0.14619883040935672</v>
      </c>
      <c r="CE30" s="132">
        <f>CE29/CF29</f>
        <v>0.089178901576944</v>
      </c>
      <c r="CF30" s="483">
        <f>CF29/CF29</f>
        <v>1</v>
      </c>
      <c r="CG30" s="133">
        <f>CG29/CI29</f>
        <v>0.7360980207351555</v>
      </c>
      <c r="CH30" s="133">
        <f>CH29/CI29</f>
        <v>0.2639019792648445</v>
      </c>
      <c r="CI30" s="134">
        <f>CI29/CI29</f>
        <v>1</v>
      </c>
      <c r="CJ30" s="133">
        <f>CJ29/CL29</f>
        <v>0.8794788273615635</v>
      </c>
      <c r="CK30" s="133">
        <f>CK29/CL29</f>
        <v>0.12052117263843648</v>
      </c>
      <c r="CL30" s="134">
        <f>CL29/CL29</f>
        <v>1</v>
      </c>
      <c r="CM30" s="116"/>
      <c r="CN30" s="126">
        <f>CN29/CP29</f>
        <v>0.8261178140525195</v>
      </c>
      <c r="CO30" s="127">
        <f>CO29/CP29</f>
        <v>0.17388218594748048</v>
      </c>
      <c r="CP30" s="127">
        <f>CP29/CP53</f>
        <v>0.22745984340947614</v>
      </c>
      <c r="CQ30" s="140">
        <f>CQ29/CS29</f>
        <v>0.6765442404006677</v>
      </c>
      <c r="CR30" s="133">
        <f>CR29/CS29</f>
        <v>0.3234557595993322</v>
      </c>
      <c r="CS30" s="459">
        <f>CS29/CS53</f>
        <v>0.20999123575810694</v>
      </c>
      <c r="CT30" s="132">
        <f>CT29/CU29</f>
        <v>0.08269525267993874</v>
      </c>
      <c r="CU30" s="483">
        <f>CU29/CU29</f>
        <v>1</v>
      </c>
      <c r="CV30" s="133">
        <f>CV29/CX29</f>
        <v>0.7285626156693399</v>
      </c>
      <c r="CW30" s="133">
        <f>CW29/CX29</f>
        <v>0.27143738433066006</v>
      </c>
      <c r="CX30" s="134">
        <f>CX29/CX29</f>
        <v>1</v>
      </c>
      <c r="CY30" s="133">
        <f>CY29/DA29</f>
        <v>0.8980645161290323</v>
      </c>
      <c r="CZ30" s="133">
        <f>CZ29/DA29</f>
        <v>0.10193548387096774</v>
      </c>
      <c r="DA30" s="134">
        <f>DA29/DA29</f>
        <v>1</v>
      </c>
      <c r="DB30" s="429"/>
      <c r="DC30" s="126">
        <f>DC29/DE29</f>
        <v>0.7925840092699884</v>
      </c>
      <c r="DD30" s="127">
        <f>DD29/DE29</f>
        <v>0.2074159907300116</v>
      </c>
      <c r="DE30" s="127">
        <f>DE29/DE53</f>
        <v>0.11520491256174076</v>
      </c>
      <c r="DF30" s="140">
        <f>DF29/DH29</f>
        <v>0.7386706948640483</v>
      </c>
      <c r="DG30" s="133">
        <f>DG29/DH29</f>
        <v>0.26132930513595165</v>
      </c>
      <c r="DH30" s="459">
        <f>DH29/DH53</f>
        <v>0.08921832884097035</v>
      </c>
      <c r="DI30" s="132">
        <f>DI29/DJ29</f>
        <v>0.04885057471264368</v>
      </c>
      <c r="DJ30" s="483">
        <f>DJ29/DJ29</f>
        <v>1</v>
      </c>
      <c r="DK30" s="133">
        <f>DK29/DM29</f>
        <v>0.7402862985685071</v>
      </c>
      <c r="DL30" s="133">
        <f>DL29/DM29</f>
        <v>0.25971370143149286</v>
      </c>
      <c r="DM30" s="134">
        <f>DM29/DM29</f>
        <v>1</v>
      </c>
      <c r="DN30" s="133">
        <f>DN29/DP29</f>
        <v>0.8497109826589595</v>
      </c>
      <c r="DO30" s="133">
        <f>DO29/DP29</f>
        <v>0.15028901734104047</v>
      </c>
      <c r="DP30" s="134">
        <f>DP29/DP29</f>
        <v>1</v>
      </c>
      <c r="DQ30" s="478"/>
      <c r="DR30" s="126">
        <f>DR29/DT29</f>
        <v>0.8056472313898057</v>
      </c>
      <c r="DS30" s="127">
        <f>DS29/DT29</f>
        <v>0.19435276861019435</v>
      </c>
      <c r="DT30" s="127">
        <f>DT29/DT53</f>
        <v>0.18716540837336995</v>
      </c>
      <c r="DU30" s="140">
        <f>DU29/DW29</f>
        <v>0.6518753301637612</v>
      </c>
      <c r="DV30" s="133">
        <f>DV29/DW29</f>
        <v>0.3481246698362388</v>
      </c>
      <c r="DW30" s="459">
        <f>DW29/DW53</f>
        <v>0.16091465487929277</v>
      </c>
      <c r="DX30" s="132">
        <f>DX29/DY29</f>
        <v>0.12279888785912882</v>
      </c>
      <c r="DY30" s="483">
        <f>DY29/DY29</f>
        <v>1</v>
      </c>
      <c r="DZ30" s="133">
        <f>DZ29/EB29</f>
        <v>0.6442463533225283</v>
      </c>
      <c r="EA30" s="133">
        <f>EA29/EB29</f>
        <v>0.3557536466774716</v>
      </c>
      <c r="EB30" s="134">
        <f>EB29/EB29</f>
        <v>1</v>
      </c>
      <c r="EC30" s="133">
        <f>EC29/EE29</f>
        <v>0.8634294385432474</v>
      </c>
      <c r="ED30" s="133">
        <f>ED29/EE29</f>
        <v>0.13657056145675264</v>
      </c>
      <c r="EE30" s="134">
        <f>EE29/EE29</f>
        <v>1</v>
      </c>
      <c r="EF30" s="479"/>
      <c r="EG30" s="126">
        <f>EG29/EI29</f>
        <v>0.8075046904315197</v>
      </c>
      <c r="EH30" s="127">
        <f>EH29/EI29</f>
        <v>0.1924953095684803</v>
      </c>
      <c r="EI30" s="127">
        <f>EI29/EI53</f>
        <v>0.16060021694588406</v>
      </c>
      <c r="EJ30" s="140">
        <f>EJ29/EL29</f>
        <v>0.619072988811934</v>
      </c>
      <c r="EK30" s="133">
        <f>EK29/EL29</f>
        <v>0.38092701118806604</v>
      </c>
      <c r="EL30" s="459">
        <f>EL29/EL53</f>
        <v>0.151505367664864</v>
      </c>
      <c r="EM30" s="132">
        <f>EM29/EN29</f>
        <v>0.06523904382470119</v>
      </c>
      <c r="EN30" s="483">
        <f>EN29/EN29</f>
        <v>1</v>
      </c>
      <c r="EO30" s="133">
        <f>EO29/EQ29</f>
        <v>0.6445783132530121</v>
      </c>
      <c r="EP30" s="133">
        <f>EP29/EQ29</f>
        <v>0.35542168674698793</v>
      </c>
      <c r="EQ30" s="134">
        <f>EQ29/EQ29</f>
        <v>1</v>
      </c>
      <c r="ER30" s="133">
        <f>ER29/ET29</f>
        <v>0.8587412587412587</v>
      </c>
      <c r="ES30" s="133">
        <f>ES29/ET29</f>
        <v>0.14125874125874127</v>
      </c>
      <c r="ET30" s="134">
        <f>ET29/ET29</f>
        <v>1</v>
      </c>
      <c r="EU30" s="480"/>
      <c r="EV30" s="126">
        <f>EV29/EX29</f>
        <v>0.779253112033195</v>
      </c>
      <c r="EW30" s="127">
        <f>EW29/EX29</f>
        <v>0.22074688796680497</v>
      </c>
      <c r="EX30" s="127">
        <f>EX29/EX53</f>
        <v>0.14713064713064714</v>
      </c>
      <c r="EY30" s="140">
        <f>EY29/FA29</f>
        <v>0.6125419932810751</v>
      </c>
      <c r="EZ30" s="133">
        <f>EZ29/FA29</f>
        <v>0.387458006718925</v>
      </c>
      <c r="FA30" s="459">
        <f>FA29/FA53</f>
        <v>0.14099628957132707</v>
      </c>
      <c r="FB30" s="132">
        <f>FB29/FC29</f>
        <v>0.09843513377082282</v>
      </c>
      <c r="FC30" s="483">
        <f>FC29/FC29</f>
        <v>1</v>
      </c>
      <c r="FD30" s="133">
        <f>FD29/FF29</f>
        <v>0.6837294332723949</v>
      </c>
      <c r="FE30" s="133">
        <f>FE29/FF29</f>
        <v>0.3162705667276051</v>
      </c>
      <c r="FF30" s="134">
        <f>FF29/FF29</f>
        <v>1</v>
      </c>
      <c r="FG30" s="133">
        <f>FG29/FI29</f>
        <v>0.8728323699421965</v>
      </c>
      <c r="FH30" s="133">
        <f>FH29/FI29</f>
        <v>0.12716763005780346</v>
      </c>
      <c r="FI30" s="134">
        <f>FI29/FI29</f>
        <v>1</v>
      </c>
      <c r="FJ30" s="481"/>
      <c r="FK30" s="126">
        <f>FK29/FM29</f>
        <v>0.7303536345776032</v>
      </c>
      <c r="FL30" s="127">
        <f>FL29/FM29</f>
        <v>0.26964636542239684</v>
      </c>
      <c r="FM30" s="127">
        <f>FM29/FM53</f>
        <v>0.14876516147888352</v>
      </c>
      <c r="FN30" s="140">
        <f>FN29/FP29</f>
        <v>0.6296887470071828</v>
      </c>
      <c r="FO30" s="133">
        <f>FO29/FP29</f>
        <v>0.37031125299281725</v>
      </c>
      <c r="FP30" s="459">
        <f>FP29/FP53</f>
        <v>0.12733739837398375</v>
      </c>
      <c r="FQ30" s="132">
        <f>FQ29/FR29</f>
        <v>0.15280594996619337</v>
      </c>
      <c r="FR30" s="483">
        <f>FR29/FR29</f>
        <v>1</v>
      </c>
      <c r="FS30" s="133">
        <f>FS29/FU29</f>
        <v>0.6907477820025348</v>
      </c>
      <c r="FT30" s="133">
        <f>FT29/FU29</f>
        <v>0.30925221799746516</v>
      </c>
      <c r="FU30" s="134">
        <f>FU29/FU29</f>
        <v>1</v>
      </c>
      <c r="FV30" s="133">
        <f>FV29/FX29</f>
        <v>0.8663793103448276</v>
      </c>
      <c r="FW30" s="133">
        <f>FW29/FX29</f>
        <v>0.1336206896551724</v>
      </c>
      <c r="FX30" s="134">
        <f>FX29/FX29</f>
        <v>1</v>
      </c>
      <c r="FY30" s="482"/>
      <c r="FZ30" s="126">
        <f>FZ29/GB29</f>
        <v>0.7719070355287179</v>
      </c>
      <c r="GA30" s="127">
        <f>GA29/GB29</f>
        <v>0.22809296447128213</v>
      </c>
      <c r="GB30" s="127">
        <f>GB29/GB29</f>
        <v>1</v>
      </c>
      <c r="GC30" s="140">
        <f>GC29/GE29</f>
        <v>0.6043461612100326</v>
      </c>
      <c r="GD30" s="127">
        <f>GD29/GE29</f>
        <v>0.39565383878996746</v>
      </c>
      <c r="GE30" s="129">
        <f>GE29/GE53</f>
        <v>0.14782110335165885</v>
      </c>
      <c r="GF30" s="302">
        <f>GF29/GG29</f>
        <v>0.08001232991325025</v>
      </c>
      <c r="GG30" s="463">
        <f>GG29/GG29</f>
        <v>1</v>
      </c>
      <c r="GH30" s="132">
        <f>GH29/GJ29</f>
        <v>0.680262949469349</v>
      </c>
      <c r="GI30" s="133">
        <f>GI29/GJ29</f>
        <v>0.31973705053065105</v>
      </c>
      <c r="GJ30" s="134">
        <f>GJ29/GJ29</f>
        <v>1</v>
      </c>
      <c r="GK30" s="132">
        <f>GK29/GM29</f>
        <v>0.8819259617711106</v>
      </c>
      <c r="GL30" s="133">
        <f>GL29/GM29</f>
        <v>0.11807403822888943</v>
      </c>
      <c r="GM30" s="134">
        <f>GM29/GM29</f>
        <v>1</v>
      </c>
    </row>
    <row r="31" spans="1:195" s="275" customFormat="1" ht="12.75" customHeight="1">
      <c r="A31" s="470" t="s">
        <v>58</v>
      </c>
      <c r="B31" s="145">
        <v>1314</v>
      </c>
      <c r="C31" s="146">
        <v>1141</v>
      </c>
      <c r="D31" s="147">
        <f>SUM(B31:C31)</f>
        <v>2455</v>
      </c>
      <c r="E31" s="145">
        <f>G31-F31</f>
        <v>671</v>
      </c>
      <c r="F31" s="146">
        <v>758</v>
      </c>
      <c r="G31" s="147">
        <v>1429</v>
      </c>
      <c r="H31" s="484">
        <v>14</v>
      </c>
      <c r="I31" s="485">
        <f>G31+H31</f>
        <v>1443</v>
      </c>
      <c r="J31" s="465">
        <v>411</v>
      </c>
      <c r="K31" s="466">
        <f>L31-J31</f>
        <v>260</v>
      </c>
      <c r="L31" s="466">
        <f>E31</f>
        <v>671</v>
      </c>
      <c r="M31" s="486">
        <v>680</v>
      </c>
      <c r="N31" s="417">
        <f>O31-M31</f>
        <v>78</v>
      </c>
      <c r="O31" s="485">
        <f>F31</f>
        <v>758</v>
      </c>
      <c r="P31" s="473" t="s">
        <v>58</v>
      </c>
      <c r="Q31" s="145">
        <v>1149</v>
      </c>
      <c r="R31" s="146">
        <v>1298</v>
      </c>
      <c r="S31" s="147">
        <f>SUM(Q31:R31)</f>
        <v>2447</v>
      </c>
      <c r="T31" s="145">
        <f>V31-U31</f>
        <v>680</v>
      </c>
      <c r="U31" s="146">
        <v>863</v>
      </c>
      <c r="V31" s="147">
        <v>1543</v>
      </c>
      <c r="W31" s="484">
        <v>109</v>
      </c>
      <c r="X31" s="485">
        <f>V31+W31</f>
        <v>1652</v>
      </c>
      <c r="Y31" s="465">
        <v>406</v>
      </c>
      <c r="Z31" s="466">
        <f>AA31-Y31</f>
        <v>274</v>
      </c>
      <c r="AA31" s="466">
        <f>T31</f>
        <v>680</v>
      </c>
      <c r="AB31" s="486">
        <v>747</v>
      </c>
      <c r="AC31" s="417">
        <f>AD31-AB31</f>
        <v>116</v>
      </c>
      <c r="AD31" s="417">
        <f>U31</f>
        <v>863</v>
      </c>
      <c r="AE31" s="474" t="s">
        <v>58</v>
      </c>
      <c r="AF31" s="145">
        <v>1001</v>
      </c>
      <c r="AG31" s="146">
        <v>798</v>
      </c>
      <c r="AH31" s="147">
        <f>SUM(AF31:AG31)</f>
        <v>1799</v>
      </c>
      <c r="AI31" s="145">
        <f>AK31-AJ31</f>
        <v>791</v>
      </c>
      <c r="AJ31" s="146">
        <v>745</v>
      </c>
      <c r="AK31" s="147">
        <v>1536</v>
      </c>
      <c r="AL31" s="484">
        <v>126</v>
      </c>
      <c r="AM31" s="485">
        <f>AK31+AL31</f>
        <v>1662</v>
      </c>
      <c r="AN31" s="465">
        <v>475</v>
      </c>
      <c r="AO31" s="466">
        <f>AP31-AN31</f>
        <v>316</v>
      </c>
      <c r="AP31" s="466">
        <f>AI31</f>
        <v>791</v>
      </c>
      <c r="AQ31" s="486">
        <v>661</v>
      </c>
      <c r="AR31" s="417">
        <f>AS31-AQ31</f>
        <v>84</v>
      </c>
      <c r="AS31" s="485">
        <f>AJ31</f>
        <v>745</v>
      </c>
      <c r="AT31" s="475" t="s">
        <v>58</v>
      </c>
      <c r="AU31" s="145">
        <v>887</v>
      </c>
      <c r="AV31" s="146">
        <v>663</v>
      </c>
      <c r="AW31" s="147">
        <f>SUM(AU31:AV31)</f>
        <v>1550</v>
      </c>
      <c r="AX31" s="145">
        <f>AZ31-AY31</f>
        <v>658</v>
      </c>
      <c r="AY31" s="146">
        <v>596</v>
      </c>
      <c r="AZ31" s="147">
        <v>1254</v>
      </c>
      <c r="BA31" s="484">
        <v>143</v>
      </c>
      <c r="BB31" s="485">
        <f>AZ31+BA31</f>
        <v>1397</v>
      </c>
      <c r="BC31" s="465">
        <v>346</v>
      </c>
      <c r="BD31" s="466">
        <f>BE31-BC31</f>
        <v>312</v>
      </c>
      <c r="BE31" s="466">
        <f>AX31</f>
        <v>658</v>
      </c>
      <c r="BF31" s="486">
        <v>531</v>
      </c>
      <c r="BG31" s="417">
        <f>BH31-BF31</f>
        <v>65</v>
      </c>
      <c r="BH31" s="485">
        <f>AY31</f>
        <v>596</v>
      </c>
      <c r="BI31" s="476" t="s">
        <v>58</v>
      </c>
      <c r="BJ31" s="145">
        <v>1112</v>
      </c>
      <c r="BK31" s="146">
        <v>865</v>
      </c>
      <c r="BL31" s="147">
        <f>SUM(BJ31:BK31)</f>
        <v>1977</v>
      </c>
      <c r="BM31" s="145">
        <f>BO31-BN31</f>
        <v>777</v>
      </c>
      <c r="BN31" s="146">
        <v>790</v>
      </c>
      <c r="BO31" s="147">
        <v>1567</v>
      </c>
      <c r="BP31" s="484">
        <v>109</v>
      </c>
      <c r="BQ31" s="485">
        <f>BO31+BP31</f>
        <v>1676</v>
      </c>
      <c r="BR31" s="465">
        <v>468</v>
      </c>
      <c r="BS31" s="466">
        <f>BT31-BR31</f>
        <v>309</v>
      </c>
      <c r="BT31" s="466">
        <f>BM31</f>
        <v>777</v>
      </c>
      <c r="BU31" s="486">
        <v>705</v>
      </c>
      <c r="BV31" s="417">
        <f>BW31-BU31</f>
        <v>85</v>
      </c>
      <c r="BW31" s="485">
        <f>BN31</f>
        <v>790</v>
      </c>
      <c r="BX31" s="477" t="s">
        <v>58</v>
      </c>
      <c r="BY31" s="145">
        <v>794</v>
      </c>
      <c r="BZ31" s="146">
        <v>648</v>
      </c>
      <c r="CA31" s="147">
        <f>SUM(BY31:BZ31)</f>
        <v>1442</v>
      </c>
      <c r="CB31" s="145">
        <f>CD31-CC31</f>
        <v>830</v>
      </c>
      <c r="CC31" s="146">
        <v>686</v>
      </c>
      <c r="CD31" s="147">
        <v>1516</v>
      </c>
      <c r="CE31" s="484">
        <v>195</v>
      </c>
      <c r="CF31" s="485">
        <f>CD31+CE31</f>
        <v>1711</v>
      </c>
      <c r="CG31" s="465">
        <v>589</v>
      </c>
      <c r="CH31" s="466">
        <f>CI31-CG31</f>
        <v>241</v>
      </c>
      <c r="CI31" s="466">
        <f>CB31</f>
        <v>830</v>
      </c>
      <c r="CJ31" s="486">
        <v>648</v>
      </c>
      <c r="CK31" s="417">
        <f>CL31-CJ31</f>
        <v>38</v>
      </c>
      <c r="CL31" s="485">
        <f>CC31</f>
        <v>686</v>
      </c>
      <c r="CM31" s="116" t="s">
        <v>58</v>
      </c>
      <c r="CN31" s="145">
        <v>932</v>
      </c>
      <c r="CO31" s="146">
        <v>470</v>
      </c>
      <c r="CP31" s="147">
        <f>SUM(CN31:CO31)</f>
        <v>1402</v>
      </c>
      <c r="CQ31" s="145">
        <f>CS31-CR31</f>
        <v>976</v>
      </c>
      <c r="CR31" s="146">
        <v>639</v>
      </c>
      <c r="CS31" s="147">
        <v>1615</v>
      </c>
      <c r="CT31" s="484">
        <v>182</v>
      </c>
      <c r="CU31" s="485">
        <f>CS31+CT31</f>
        <v>1797</v>
      </c>
      <c r="CV31" s="465">
        <v>656</v>
      </c>
      <c r="CW31" s="466">
        <f>CX31-CV31</f>
        <v>320</v>
      </c>
      <c r="CX31" s="466">
        <f>CQ31</f>
        <v>976</v>
      </c>
      <c r="CY31" s="486">
        <v>597</v>
      </c>
      <c r="CZ31" s="417">
        <f>DA31-CY31</f>
        <v>42</v>
      </c>
      <c r="DA31" s="485">
        <f>CR31</f>
        <v>639</v>
      </c>
      <c r="DB31" s="447" t="s">
        <v>58</v>
      </c>
      <c r="DC31" s="145">
        <v>391</v>
      </c>
      <c r="DD31" s="146">
        <v>212</v>
      </c>
      <c r="DE31" s="147">
        <f>SUM(DC31:DD31)</f>
        <v>603</v>
      </c>
      <c r="DF31" s="145">
        <f>DH31-DG31</f>
        <v>383</v>
      </c>
      <c r="DG31" s="146">
        <v>242</v>
      </c>
      <c r="DH31" s="147">
        <v>625</v>
      </c>
      <c r="DI31" s="484">
        <v>105</v>
      </c>
      <c r="DJ31" s="485">
        <f>DH31+DI31</f>
        <v>730</v>
      </c>
      <c r="DK31" s="465">
        <v>270</v>
      </c>
      <c r="DL31" s="466">
        <f>DM31-DK31</f>
        <v>113</v>
      </c>
      <c r="DM31" s="466">
        <f>DF31</f>
        <v>383</v>
      </c>
      <c r="DN31" s="486">
        <v>224</v>
      </c>
      <c r="DO31" s="417">
        <f>DP31-DN31</f>
        <v>18</v>
      </c>
      <c r="DP31" s="485">
        <f>DG31</f>
        <v>242</v>
      </c>
      <c r="DQ31" s="478" t="s">
        <v>58</v>
      </c>
      <c r="DR31" s="145">
        <v>828</v>
      </c>
      <c r="DS31" s="146">
        <v>435</v>
      </c>
      <c r="DT31" s="147">
        <f>SUM(DR31:DS31)</f>
        <v>1263</v>
      </c>
      <c r="DU31" s="145">
        <f>DW31-DV31</f>
        <v>683</v>
      </c>
      <c r="DV31" s="146">
        <v>440</v>
      </c>
      <c r="DW31" s="147">
        <v>1123</v>
      </c>
      <c r="DX31" s="484">
        <v>121</v>
      </c>
      <c r="DY31" s="485">
        <f>DW31+DX31</f>
        <v>1244</v>
      </c>
      <c r="DZ31" s="465">
        <v>461</v>
      </c>
      <c r="EA31" s="466">
        <f>EB31-DZ31</f>
        <v>222</v>
      </c>
      <c r="EB31" s="466">
        <f>DU31</f>
        <v>683</v>
      </c>
      <c r="EC31" s="486">
        <v>410</v>
      </c>
      <c r="ED31" s="417">
        <f>EE31-EC31</f>
        <v>30</v>
      </c>
      <c r="EE31" s="485">
        <f>DV31</f>
        <v>440</v>
      </c>
      <c r="EF31" s="479" t="s">
        <v>58</v>
      </c>
      <c r="EG31" s="145">
        <v>888</v>
      </c>
      <c r="EH31" s="146">
        <v>568</v>
      </c>
      <c r="EI31" s="147">
        <f>SUM(EG31:EH31)</f>
        <v>1456</v>
      </c>
      <c r="EJ31" s="145">
        <f>EL31-EK31</f>
        <v>693</v>
      </c>
      <c r="EK31" s="146">
        <v>571</v>
      </c>
      <c r="EL31" s="147">
        <v>1264</v>
      </c>
      <c r="EM31" s="484">
        <v>78</v>
      </c>
      <c r="EN31" s="485">
        <f>EL31+EM31</f>
        <v>1342</v>
      </c>
      <c r="EO31" s="465">
        <v>388</v>
      </c>
      <c r="EP31" s="466">
        <f>EQ31-EO31</f>
        <v>305</v>
      </c>
      <c r="EQ31" s="466">
        <f>EJ31</f>
        <v>693</v>
      </c>
      <c r="ER31" s="486">
        <v>511</v>
      </c>
      <c r="ES31" s="417">
        <f>ET31-ER31</f>
        <v>60</v>
      </c>
      <c r="ET31" s="485">
        <f>EK31</f>
        <v>571</v>
      </c>
      <c r="EU31" s="480" t="s">
        <v>58</v>
      </c>
      <c r="EV31" s="145">
        <v>965</v>
      </c>
      <c r="EW31" s="146">
        <v>978</v>
      </c>
      <c r="EX31" s="147">
        <f>SUM(EV31:EW31)</f>
        <v>1943</v>
      </c>
      <c r="EY31" s="145">
        <f>FA31-EZ31</f>
        <v>652</v>
      </c>
      <c r="EZ31" s="146">
        <v>805</v>
      </c>
      <c r="FA31" s="147">
        <v>1457</v>
      </c>
      <c r="FB31" s="484">
        <v>27</v>
      </c>
      <c r="FC31" s="485">
        <f>FA31+FB31</f>
        <v>1484</v>
      </c>
      <c r="FD31" s="465">
        <v>372</v>
      </c>
      <c r="FE31" s="466">
        <f>FF31-FD31</f>
        <v>280</v>
      </c>
      <c r="FF31" s="466">
        <f>EY31</f>
        <v>652</v>
      </c>
      <c r="FG31" s="486">
        <v>725</v>
      </c>
      <c r="FH31" s="417">
        <f>FI31-FG31</f>
        <v>80</v>
      </c>
      <c r="FI31" s="485">
        <f>EZ31</f>
        <v>805</v>
      </c>
      <c r="FJ31" s="481" t="s">
        <v>58</v>
      </c>
      <c r="FK31" s="145">
        <v>960</v>
      </c>
      <c r="FL31" s="146">
        <v>737</v>
      </c>
      <c r="FM31" s="147">
        <f>SUM(FK31:FL31)</f>
        <v>1697</v>
      </c>
      <c r="FN31" s="145">
        <f>FP31-FO31</f>
        <v>601</v>
      </c>
      <c r="FO31" s="146">
        <v>581</v>
      </c>
      <c r="FP31" s="147">
        <v>1182</v>
      </c>
      <c r="FQ31" s="484">
        <v>287</v>
      </c>
      <c r="FR31" s="485">
        <f>FP31+FQ31</f>
        <v>1469</v>
      </c>
      <c r="FS31" s="465">
        <v>379</v>
      </c>
      <c r="FT31" s="466">
        <f>FU31-FS31</f>
        <v>222</v>
      </c>
      <c r="FU31" s="466">
        <f>FN31</f>
        <v>601</v>
      </c>
      <c r="FV31" s="486">
        <v>546</v>
      </c>
      <c r="FW31" s="417">
        <f>FX31-FV31</f>
        <v>35</v>
      </c>
      <c r="FX31" s="485">
        <f>FO31</f>
        <v>581</v>
      </c>
      <c r="FY31" s="482" t="s">
        <v>58</v>
      </c>
      <c r="FZ31" s="420">
        <f>B31+Q31+AF31+AU31+BJ31+BY31+CN31+DC31+DR31+EG31+EV31+FK31</f>
        <v>11221</v>
      </c>
      <c r="GA31" s="382">
        <f>C31+R31+AG31+AV31+BK31+BZ31+CO31+DD31+DS31+EH31+EW31+FL31</f>
        <v>8813</v>
      </c>
      <c r="GB31" s="487">
        <f>SUM(FZ31:GA31)</f>
        <v>20034</v>
      </c>
      <c r="GC31" s="420">
        <f>E31+T31+AI31+AX31+BM31+CB31+CQ31+DF31+DU31+EJ31+EY31+FN31</f>
        <v>8395</v>
      </c>
      <c r="GD31" s="382">
        <f>F31+U31+AJ31+AY31+BN31+CC31+CR31+DG31+DV31+EK31+EZ31+FO31</f>
        <v>7716</v>
      </c>
      <c r="GE31" s="423">
        <f>SUM(GC31:GD31)</f>
        <v>16111</v>
      </c>
      <c r="GF31" s="422">
        <f>H31+W31+AL31+BA31+BP31+CE31+CT31+DI31+DX31+EM31+FB31+FQ31</f>
        <v>1496</v>
      </c>
      <c r="GG31" s="423">
        <f>GE31+GF31</f>
        <v>17607</v>
      </c>
      <c r="GH31" s="420">
        <f>J31+Y31+AN31+BC31+BR31+CG31+CV31+DK31+DZ31+EO31+FD31+FS31</f>
        <v>5221</v>
      </c>
      <c r="GI31" s="382">
        <f>K31+Z31+AO31+BD31+BS31+CH31+CW31+DL31+EA31+EP31+FE31+FT31</f>
        <v>3174</v>
      </c>
      <c r="GJ31" s="423">
        <f>L31+AA31+AP31+BE31+BT31+CI31+CX31+DM31+EB31+EQ31+FF31+FU31</f>
        <v>8395</v>
      </c>
      <c r="GK31" s="382">
        <f>M31+AB31+AQ31+BF31+BU31+CJ31+CY31+DN31+EC31+ER31+FG31+FV31</f>
        <v>6985</v>
      </c>
      <c r="GL31" s="382">
        <f>N31+AC31+AR31+BG31+BV31+CK31+CZ31+DO31+ED31+ES31+FH31+FW31</f>
        <v>731</v>
      </c>
      <c r="GM31" s="423">
        <f>O31+AD31+AS31+BH31+BW31+CL31+DA31+DP31+EE31+ET31+FI31+FX31</f>
        <v>7716</v>
      </c>
    </row>
    <row r="32" spans="1:195" s="275" customFormat="1" ht="12.75">
      <c r="A32" s="470"/>
      <c r="B32" s="161">
        <f>B31/D31</f>
        <v>0.535234215885947</v>
      </c>
      <c r="C32" s="162">
        <f>C31/D31</f>
        <v>0.46476578411405295</v>
      </c>
      <c r="D32" s="162">
        <f>D31/D53</f>
        <v>0.14293199813693525</v>
      </c>
      <c r="E32" s="425">
        <f>E31/G31</f>
        <v>0.4695591322603219</v>
      </c>
      <c r="F32" s="307">
        <f>F31/G31</f>
        <v>0.5304408677396781</v>
      </c>
      <c r="G32" s="426">
        <f>G31/G53</f>
        <v>0.10852889800258221</v>
      </c>
      <c r="H32" s="469">
        <f>H31/I31</f>
        <v>0.009702009702009701</v>
      </c>
      <c r="I32" s="427">
        <f>I31/I31</f>
        <v>1</v>
      </c>
      <c r="J32" s="307">
        <f>J31/L31</f>
        <v>0.6125186289120715</v>
      </c>
      <c r="K32" s="307">
        <f>K31/L31</f>
        <v>0.38748137108792846</v>
      </c>
      <c r="L32" s="488">
        <f>L31/L31</f>
        <v>1</v>
      </c>
      <c r="M32" s="307">
        <f>M31/O31</f>
        <v>0.8970976253298153</v>
      </c>
      <c r="N32" s="307">
        <f>N31/O31</f>
        <v>0.10290237467018469</v>
      </c>
      <c r="O32" s="488">
        <f>O31/O31</f>
        <v>1</v>
      </c>
      <c r="P32" s="473"/>
      <c r="Q32" s="161">
        <f>Q31/S31</f>
        <v>0.4695545565999183</v>
      </c>
      <c r="R32" s="162">
        <f>R31/S31</f>
        <v>0.5304454434000817</v>
      </c>
      <c r="S32" s="162">
        <f>S31/S53</f>
        <v>0.136300339776082</v>
      </c>
      <c r="T32" s="425">
        <f>T31/V31</f>
        <v>0.440699935191186</v>
      </c>
      <c r="U32" s="307">
        <f>U31/V31</f>
        <v>0.559300064808814</v>
      </c>
      <c r="V32" s="426">
        <f>V31/V53</f>
        <v>0.11958459273037278</v>
      </c>
      <c r="W32" s="469">
        <f>W31/X31</f>
        <v>0.06598062953995157</v>
      </c>
      <c r="X32" s="427">
        <f>X31/X31</f>
        <v>1</v>
      </c>
      <c r="Y32" s="307">
        <f>Y31/AA31</f>
        <v>0.5970588235294118</v>
      </c>
      <c r="Z32" s="307">
        <f>Z31/AA31</f>
        <v>0.40294117647058825</v>
      </c>
      <c r="AA32" s="488">
        <f>AA31/AA31</f>
        <v>1</v>
      </c>
      <c r="AB32" s="307">
        <f>AB31/AD31</f>
        <v>0.86558516801854</v>
      </c>
      <c r="AC32" s="307">
        <f>AC31/AD31</f>
        <v>0.13441483198146004</v>
      </c>
      <c r="AD32" s="308">
        <f>AD31/AD31</f>
        <v>1</v>
      </c>
      <c r="AE32" s="474"/>
      <c r="AF32" s="161">
        <f>AF31/AH31</f>
        <v>0.556420233463035</v>
      </c>
      <c r="AG32" s="162">
        <f>AG31/AH31</f>
        <v>0.44357976653696496</v>
      </c>
      <c r="AH32" s="162">
        <f>AH31/AH53</f>
        <v>0.10179945676776822</v>
      </c>
      <c r="AI32" s="425">
        <f>AI31/AK31</f>
        <v>0.5149739583333334</v>
      </c>
      <c r="AJ32" s="307">
        <f>AJ31/AK31</f>
        <v>0.4850260416666667</v>
      </c>
      <c r="AK32" s="426">
        <f>AK31/AK53</f>
        <v>0.11403964659588685</v>
      </c>
      <c r="AL32" s="469">
        <f>AL31/AM31</f>
        <v>0.07581227436823104</v>
      </c>
      <c r="AM32" s="427">
        <f>AM31/AM31</f>
        <v>1</v>
      </c>
      <c r="AN32" s="307">
        <f>AN31/AP31</f>
        <v>0.6005056890012642</v>
      </c>
      <c r="AO32" s="307">
        <f>AO31/AP31</f>
        <v>0.3994943109987358</v>
      </c>
      <c r="AP32" s="488">
        <f>AP31/AP31</f>
        <v>1</v>
      </c>
      <c r="AQ32" s="307">
        <f>AQ31/AS31</f>
        <v>0.887248322147651</v>
      </c>
      <c r="AR32" s="307">
        <f>AR31/AS31</f>
        <v>0.11275167785234899</v>
      </c>
      <c r="AS32" s="488">
        <f>AS31/AS31</f>
        <v>1</v>
      </c>
      <c r="AT32" s="475"/>
      <c r="AU32" s="161">
        <f>AU31/AW31</f>
        <v>0.572258064516129</v>
      </c>
      <c r="AV32" s="162">
        <f>AV31/AW31</f>
        <v>0.42774193548387096</v>
      </c>
      <c r="AW32" s="162">
        <f>AW31/AW53</f>
        <v>0.09944184256110862</v>
      </c>
      <c r="AX32" s="425">
        <f>AX31/AZ31</f>
        <v>0.5247208931419458</v>
      </c>
      <c r="AY32" s="307">
        <f>AY31/AZ31</f>
        <v>0.47527910685805425</v>
      </c>
      <c r="AZ32" s="426">
        <f>AZ31/AZ53</f>
        <v>0.10726199640749294</v>
      </c>
      <c r="BA32" s="469">
        <f>BA31/BB31</f>
        <v>0.10236220472440945</v>
      </c>
      <c r="BB32" s="427">
        <f>BB31/BB31</f>
        <v>1</v>
      </c>
      <c r="BC32" s="307">
        <f>BC31/BE31</f>
        <v>0.5258358662613982</v>
      </c>
      <c r="BD32" s="307">
        <f>BD31/BE31</f>
        <v>0.47416413373860183</v>
      </c>
      <c r="BE32" s="488">
        <f>BE31/BE31</f>
        <v>1</v>
      </c>
      <c r="BF32" s="307">
        <f>BF31/BH31</f>
        <v>0.8909395973154363</v>
      </c>
      <c r="BG32" s="307">
        <f>BG31/BH31</f>
        <v>0.10906040268456375</v>
      </c>
      <c r="BH32" s="488">
        <f>BH31/BH31</f>
        <v>1</v>
      </c>
      <c r="BI32" s="476"/>
      <c r="BJ32" s="161">
        <f>BJ31/BL31</f>
        <v>0.5624683864441072</v>
      </c>
      <c r="BK32" s="162">
        <f>BK31/BL31</f>
        <v>0.43753161355589276</v>
      </c>
      <c r="BL32" s="162">
        <f>BL31/BL53</f>
        <v>0.11887439119716192</v>
      </c>
      <c r="BM32" s="425">
        <f>BM31/BO31</f>
        <v>0.4958519463943842</v>
      </c>
      <c r="BN32" s="307">
        <f>BN31/BO31</f>
        <v>0.5041480536056159</v>
      </c>
      <c r="BO32" s="426">
        <f>BO31/BO53</f>
        <v>0.11947240012198841</v>
      </c>
      <c r="BP32" s="469">
        <f>BP31/BQ31</f>
        <v>0.06503579952267304</v>
      </c>
      <c r="BQ32" s="427">
        <f>BQ31/BQ31</f>
        <v>1</v>
      </c>
      <c r="BR32" s="307">
        <f>BR31/BT31</f>
        <v>0.6023166023166023</v>
      </c>
      <c r="BS32" s="307">
        <f>BS31/BT31</f>
        <v>0.39768339768339767</v>
      </c>
      <c r="BT32" s="488">
        <f>BT31/BT31</f>
        <v>1</v>
      </c>
      <c r="BU32" s="307">
        <f>BU31/BW31</f>
        <v>0.8924050632911392</v>
      </c>
      <c r="BV32" s="307">
        <f>BV31/BW31</f>
        <v>0.10759493670886076</v>
      </c>
      <c r="BW32" s="488">
        <f>BW31/BW31</f>
        <v>1</v>
      </c>
      <c r="BX32" s="477"/>
      <c r="BY32" s="161">
        <f>BY31/CA31</f>
        <v>0.550624133148405</v>
      </c>
      <c r="BZ32" s="162">
        <f>BZ31/CA31</f>
        <v>0.44937586685159503</v>
      </c>
      <c r="CA32" s="162">
        <f>CA31/CA53</f>
        <v>0.1074435586021906</v>
      </c>
      <c r="CB32" s="425">
        <f>CB31/CD31</f>
        <v>0.5474934036939314</v>
      </c>
      <c r="CC32" s="307">
        <f>CC31/CD31</f>
        <v>0.4525065963060686</v>
      </c>
      <c r="CD32" s="426">
        <f>CD31/CD53</f>
        <v>0.13232085188094614</v>
      </c>
      <c r="CE32" s="469">
        <f>CE31/CF31</f>
        <v>0.11396843950905904</v>
      </c>
      <c r="CF32" s="427">
        <f>CF31/CF31</f>
        <v>1</v>
      </c>
      <c r="CG32" s="307">
        <f>CG31/CI31</f>
        <v>0.7096385542168675</v>
      </c>
      <c r="CH32" s="307">
        <f>CH31/CI31</f>
        <v>0.29036144578313255</v>
      </c>
      <c r="CI32" s="488">
        <f>CI31/CI31</f>
        <v>1</v>
      </c>
      <c r="CJ32" s="307">
        <f>CJ31/CL31</f>
        <v>0.9446064139941691</v>
      </c>
      <c r="CK32" s="307">
        <f>CK31/CL31</f>
        <v>0.05539358600583091</v>
      </c>
      <c r="CL32" s="488">
        <f>CL31/CL31</f>
        <v>1</v>
      </c>
      <c r="CM32" s="116"/>
      <c r="CN32" s="161">
        <f>CN31/CP31</f>
        <v>0.6647646219686163</v>
      </c>
      <c r="CO32" s="162">
        <f>CO31/CP31</f>
        <v>0.33523537803138376</v>
      </c>
      <c r="CP32" s="162">
        <f>CP31/CP53</f>
        <v>0.11316490435063363</v>
      </c>
      <c r="CQ32" s="425">
        <f>CQ31/CS31</f>
        <v>0.6043343653250774</v>
      </c>
      <c r="CR32" s="307">
        <f>CR31/CS31</f>
        <v>0.3956656346749226</v>
      </c>
      <c r="CS32" s="426">
        <f>CS31/CS53</f>
        <v>0.14154250657318143</v>
      </c>
      <c r="CT32" s="469">
        <f>CT31/CU31</f>
        <v>0.10127991096271564</v>
      </c>
      <c r="CU32" s="427">
        <f>CU31/CU31</f>
        <v>1</v>
      </c>
      <c r="CV32" s="307">
        <f>CV31/CX31</f>
        <v>0.6721311475409836</v>
      </c>
      <c r="CW32" s="307">
        <f>CW31/CX31</f>
        <v>0.32786885245901637</v>
      </c>
      <c r="CX32" s="488">
        <f>CX31/CX31</f>
        <v>1</v>
      </c>
      <c r="CY32" s="307">
        <f>CY31/DA31</f>
        <v>0.9342723004694836</v>
      </c>
      <c r="CZ32" s="307">
        <f>CZ31/DA31</f>
        <v>0.06572769953051644</v>
      </c>
      <c r="DA32" s="488">
        <f>DA31/DA31</f>
        <v>1</v>
      </c>
      <c r="DB32" s="429"/>
      <c r="DC32" s="161">
        <f>DC31/DE31</f>
        <v>0.648424543946932</v>
      </c>
      <c r="DD32" s="162">
        <f>DD31/DE31</f>
        <v>0.351575456053068</v>
      </c>
      <c r="DE32" s="162">
        <f>DE31/DE53</f>
        <v>0.08049659591509811</v>
      </c>
      <c r="DF32" s="425">
        <f>DF31/DH31</f>
        <v>0.6128</v>
      </c>
      <c r="DG32" s="307">
        <f>DG31/DH31</f>
        <v>0.3872</v>
      </c>
      <c r="DH32" s="426">
        <f>DH31/DH53</f>
        <v>0.08423180592991913</v>
      </c>
      <c r="DI32" s="469">
        <f>DI31/DJ31</f>
        <v>0.14383561643835616</v>
      </c>
      <c r="DJ32" s="427">
        <f>DJ31/DJ31</f>
        <v>1</v>
      </c>
      <c r="DK32" s="307">
        <f>DK31/DM31</f>
        <v>0.7049608355091384</v>
      </c>
      <c r="DL32" s="307">
        <f>DL31/DM31</f>
        <v>0.2950391644908616</v>
      </c>
      <c r="DM32" s="488">
        <f>DM31/DM31</f>
        <v>1</v>
      </c>
      <c r="DN32" s="307">
        <f>DN31/DP31</f>
        <v>0.9256198347107438</v>
      </c>
      <c r="DO32" s="307">
        <f>DO31/DP31</f>
        <v>0.0743801652892562</v>
      </c>
      <c r="DP32" s="488">
        <f>DP31/DP31</f>
        <v>1</v>
      </c>
      <c r="DQ32" s="478"/>
      <c r="DR32" s="161">
        <f>DR31/DT31</f>
        <v>0.6555819477434679</v>
      </c>
      <c r="DS32" s="162">
        <f>DS31/DT31</f>
        <v>0.34441805225653205</v>
      </c>
      <c r="DT32" s="162">
        <f>DT31/DT53</f>
        <v>0.08668496911461908</v>
      </c>
      <c r="DU32" s="425">
        <f>DU31/DW31</f>
        <v>0.6081923419412288</v>
      </c>
      <c r="DV32" s="307">
        <f>DV31/DW31</f>
        <v>0.39180765805877116</v>
      </c>
      <c r="DW32" s="426">
        <f>DW31/DW53</f>
        <v>0.09546072764365862</v>
      </c>
      <c r="DX32" s="469">
        <f>DX31/DY31</f>
        <v>0.0972668810289389</v>
      </c>
      <c r="DY32" s="427">
        <f>DY31/DY31</f>
        <v>1</v>
      </c>
      <c r="DZ32" s="307">
        <f>DZ31/EB31</f>
        <v>0.6749633967789166</v>
      </c>
      <c r="EA32" s="307">
        <f>EA31/EB31</f>
        <v>0.32503660322108346</v>
      </c>
      <c r="EB32" s="488">
        <f>EB31/EB31</f>
        <v>1</v>
      </c>
      <c r="EC32" s="307">
        <f>EC31/EE31</f>
        <v>0.9318181818181818</v>
      </c>
      <c r="ED32" s="307">
        <f>ED31/EE31</f>
        <v>0.06818181818181818</v>
      </c>
      <c r="EE32" s="488">
        <f>EE31/EE31</f>
        <v>1</v>
      </c>
      <c r="EF32" s="479"/>
      <c r="EG32" s="161">
        <f>EG31/EI31</f>
        <v>0.6098901098901099</v>
      </c>
      <c r="EH32" s="162">
        <f>EH31/EI31</f>
        <v>0.3901098901098901</v>
      </c>
      <c r="EI32" s="162">
        <f>EI31/EI53</f>
        <v>0.08774255755092202</v>
      </c>
      <c r="EJ32" s="425">
        <f>EJ31/EL31</f>
        <v>0.5482594936708861</v>
      </c>
      <c r="EK32" s="307">
        <f>EK31/EL31</f>
        <v>0.45174050632911394</v>
      </c>
      <c r="EL32" s="426">
        <f>EL31/EL53</f>
        <v>0.10202599079828881</v>
      </c>
      <c r="EM32" s="469">
        <f>EM31/EN31</f>
        <v>0.05812220566318927</v>
      </c>
      <c r="EN32" s="427">
        <f>EN31/EN31</f>
        <v>1</v>
      </c>
      <c r="EO32" s="307">
        <f>EO31/EQ31</f>
        <v>0.5598845598845599</v>
      </c>
      <c r="EP32" s="307">
        <f>EP31/EQ31</f>
        <v>0.4401154401154401</v>
      </c>
      <c r="EQ32" s="488">
        <f>EQ31/EQ31</f>
        <v>1</v>
      </c>
      <c r="ER32" s="307">
        <f>ER31/ET31</f>
        <v>0.8949211908931699</v>
      </c>
      <c r="ES32" s="307">
        <f>ES31/ET31</f>
        <v>0.10507880910683012</v>
      </c>
      <c r="ET32" s="488">
        <f>ET31/ET31</f>
        <v>1</v>
      </c>
      <c r="EU32" s="480"/>
      <c r="EV32" s="161">
        <f>EV31/EX31</f>
        <v>0.496654657745754</v>
      </c>
      <c r="EW32" s="162">
        <f>EW31/EX31</f>
        <v>0.503345342254246</v>
      </c>
      <c r="EX32" s="162">
        <f>EX31/EX53</f>
        <v>0.11862026862026862</v>
      </c>
      <c r="EY32" s="425">
        <f>EY31/FA31</f>
        <v>0.4474948524365134</v>
      </c>
      <c r="EZ32" s="307">
        <f>EZ31/FA31</f>
        <v>0.5525051475634866</v>
      </c>
      <c r="FA32" s="426">
        <f>FA31/FA53</f>
        <v>0.11502328886081946</v>
      </c>
      <c r="FB32" s="469">
        <f>FB31/FC31</f>
        <v>0.018194070080862535</v>
      </c>
      <c r="FC32" s="427">
        <f>FC31/FC31</f>
        <v>1</v>
      </c>
      <c r="FD32" s="307">
        <f>FD31/FF31</f>
        <v>0.5705521472392638</v>
      </c>
      <c r="FE32" s="307">
        <f>FE31/FF31</f>
        <v>0.4294478527607362</v>
      </c>
      <c r="FF32" s="488">
        <f>FF31/FF31</f>
        <v>1</v>
      </c>
      <c r="FG32" s="307">
        <f>FG31/FI31</f>
        <v>0.9006211180124224</v>
      </c>
      <c r="FH32" s="307">
        <f>FH31/FI31</f>
        <v>0.09937888198757763</v>
      </c>
      <c r="FI32" s="488">
        <f>FI31/FI31</f>
        <v>1</v>
      </c>
      <c r="FJ32" s="481"/>
      <c r="FK32" s="161">
        <f>FK31/FM31</f>
        <v>0.5657041838538598</v>
      </c>
      <c r="FL32" s="162">
        <f>FL31/FM31</f>
        <v>0.43429581614614027</v>
      </c>
      <c r="FM32" s="162">
        <f>FM31/FM53</f>
        <v>0.12399532368844074</v>
      </c>
      <c r="FN32" s="425">
        <f>FN31/FP31</f>
        <v>0.5084602368866328</v>
      </c>
      <c r="FO32" s="307">
        <f>FO31/FP31</f>
        <v>0.49153976311336717</v>
      </c>
      <c r="FP32" s="426">
        <f>FP31/FP53</f>
        <v>0.12012195121951219</v>
      </c>
      <c r="FQ32" s="469">
        <f>FQ31/FR31</f>
        <v>0.1953710006807352</v>
      </c>
      <c r="FR32" s="427">
        <f>FR31/FR31</f>
        <v>1</v>
      </c>
      <c r="FS32" s="307">
        <f>FS31/FU31</f>
        <v>0.6306156405990017</v>
      </c>
      <c r="FT32" s="307">
        <f>FT31/FU31</f>
        <v>0.36938435940099834</v>
      </c>
      <c r="FU32" s="488">
        <f>FU31/FU31</f>
        <v>1</v>
      </c>
      <c r="FV32" s="307">
        <f>FV31/FX31</f>
        <v>0.9397590361445783</v>
      </c>
      <c r="FW32" s="307">
        <f>FW31/FX31</f>
        <v>0.060240963855421686</v>
      </c>
      <c r="FX32" s="488">
        <f>FX31/FX31</f>
        <v>1</v>
      </c>
      <c r="FY32" s="482"/>
      <c r="FZ32" s="161">
        <f>FZ31/GB31</f>
        <v>0.5600978336827394</v>
      </c>
      <c r="GA32" s="162">
        <f>GA31/GB31</f>
        <v>0.43990216631726065</v>
      </c>
      <c r="GB32" s="162">
        <f>GB31/GB31</f>
        <v>1</v>
      </c>
      <c r="GC32" s="425">
        <f>GC31/GE31</f>
        <v>0.5210725591210974</v>
      </c>
      <c r="GD32" s="162">
        <f>GD31/GE31</f>
        <v>0.4789274408789026</v>
      </c>
      <c r="GE32" s="489">
        <f>GE31/GE53</f>
        <v>0.11399319338017307</v>
      </c>
      <c r="GF32" s="438">
        <f>GF31/GG31</f>
        <v>0.0849662066223661</v>
      </c>
      <c r="GG32" s="490">
        <f>GG31/GG31</f>
        <v>1</v>
      </c>
      <c r="GH32" s="469">
        <f>GH31/GJ31</f>
        <v>0.6219178082191781</v>
      </c>
      <c r="GI32" s="307">
        <f>GI31/GJ31</f>
        <v>0.3780821917808219</v>
      </c>
      <c r="GJ32" s="488">
        <f>GJ31/GJ31</f>
        <v>1</v>
      </c>
      <c r="GK32" s="469">
        <f>GK31/GM31</f>
        <v>0.9052617936754795</v>
      </c>
      <c r="GL32" s="307">
        <f>GL31/GM31</f>
        <v>0.09473820632452047</v>
      </c>
      <c r="GM32" s="488">
        <f>GM31/GM31</f>
        <v>1</v>
      </c>
    </row>
    <row r="33" spans="1:195" ht="12.75">
      <c r="A33" s="439" t="s">
        <v>59</v>
      </c>
      <c r="B33" s="145">
        <v>628</v>
      </c>
      <c r="C33" s="146">
        <v>599</v>
      </c>
      <c r="D33" s="147">
        <f>SUM(B33:C33)</f>
        <v>1227</v>
      </c>
      <c r="E33" s="145">
        <f>G33-F33</f>
        <v>619</v>
      </c>
      <c r="F33" s="146">
        <v>798</v>
      </c>
      <c r="G33" s="147">
        <v>1417</v>
      </c>
      <c r="H33" s="153">
        <v>22</v>
      </c>
      <c r="I33" s="397">
        <f>G33+H33</f>
        <v>1439</v>
      </c>
      <c r="J33" s="154">
        <v>405</v>
      </c>
      <c r="K33" s="398">
        <f>L33-J33</f>
        <v>214</v>
      </c>
      <c r="L33" s="409">
        <f>E33</f>
        <v>619</v>
      </c>
      <c r="M33" s="410">
        <v>725</v>
      </c>
      <c r="N33" s="154">
        <f>O33-M33</f>
        <v>73</v>
      </c>
      <c r="O33" s="155">
        <f>F33</f>
        <v>798</v>
      </c>
      <c r="P33" s="446" t="s">
        <v>59</v>
      </c>
      <c r="Q33" s="145">
        <v>570</v>
      </c>
      <c r="R33" s="146">
        <v>605</v>
      </c>
      <c r="S33" s="147">
        <f>SUM(Q33:R33)</f>
        <v>1175</v>
      </c>
      <c r="T33" s="145">
        <f>V33-U33</f>
        <v>521</v>
      </c>
      <c r="U33" s="146">
        <v>710</v>
      </c>
      <c r="V33" s="147">
        <v>1231</v>
      </c>
      <c r="W33" s="153">
        <v>160</v>
      </c>
      <c r="X33" s="397">
        <f>V33+W33</f>
        <v>1391</v>
      </c>
      <c r="Y33" s="154">
        <v>298</v>
      </c>
      <c r="Z33" s="398">
        <f>AA33-Y33</f>
        <v>223</v>
      </c>
      <c r="AA33" s="409">
        <f>T33</f>
        <v>521</v>
      </c>
      <c r="AB33" s="410">
        <v>649</v>
      </c>
      <c r="AC33" s="154">
        <f>AD33-AB33</f>
        <v>61</v>
      </c>
      <c r="AD33" s="154">
        <f>U33</f>
        <v>710</v>
      </c>
      <c r="AE33" s="447" t="s">
        <v>59</v>
      </c>
      <c r="AF33" s="145">
        <v>591</v>
      </c>
      <c r="AG33" s="146">
        <v>681</v>
      </c>
      <c r="AH33" s="147">
        <f>SUM(AF33:AG33)</f>
        <v>1272</v>
      </c>
      <c r="AI33" s="145">
        <f>AK33-AJ33</f>
        <v>611</v>
      </c>
      <c r="AJ33" s="146">
        <v>710</v>
      </c>
      <c r="AK33" s="147">
        <v>1321</v>
      </c>
      <c r="AL33" s="153">
        <v>148</v>
      </c>
      <c r="AM33" s="397">
        <f>AK33+AL33</f>
        <v>1469</v>
      </c>
      <c r="AN33" s="154">
        <v>341</v>
      </c>
      <c r="AO33" s="398">
        <f>AP33-AN33</f>
        <v>270</v>
      </c>
      <c r="AP33" s="409">
        <f>AI33</f>
        <v>611</v>
      </c>
      <c r="AQ33" s="410">
        <v>624</v>
      </c>
      <c r="AR33" s="154">
        <f>AS33-AQ33</f>
        <v>86</v>
      </c>
      <c r="AS33" s="155">
        <f>AJ33</f>
        <v>710</v>
      </c>
      <c r="AT33" s="448" t="s">
        <v>59</v>
      </c>
      <c r="AU33" s="145">
        <v>486</v>
      </c>
      <c r="AV33" s="146">
        <v>509</v>
      </c>
      <c r="AW33" s="147">
        <f>SUM(AU33:AV33)</f>
        <v>995</v>
      </c>
      <c r="AX33" s="145">
        <f>AZ33-AY33</f>
        <v>466</v>
      </c>
      <c r="AY33" s="146">
        <v>558</v>
      </c>
      <c r="AZ33" s="147">
        <v>1024</v>
      </c>
      <c r="BA33" s="153">
        <v>128</v>
      </c>
      <c r="BB33" s="397">
        <f>AZ33+BA33</f>
        <v>1152</v>
      </c>
      <c r="BC33" s="154">
        <v>291</v>
      </c>
      <c r="BD33" s="398">
        <f>BE33-BC33</f>
        <v>175</v>
      </c>
      <c r="BE33" s="409">
        <f>AX33</f>
        <v>466</v>
      </c>
      <c r="BF33" s="410">
        <v>475</v>
      </c>
      <c r="BG33" s="154">
        <f>BH33-BF33</f>
        <v>83</v>
      </c>
      <c r="BH33" s="155">
        <f>AY33</f>
        <v>558</v>
      </c>
      <c r="BI33" s="449" t="s">
        <v>59</v>
      </c>
      <c r="BJ33" s="145">
        <v>584</v>
      </c>
      <c r="BK33" s="146">
        <v>580</v>
      </c>
      <c r="BL33" s="147">
        <f>SUM(BJ33:BK33)</f>
        <v>1164</v>
      </c>
      <c r="BM33" s="145">
        <f>BO33-BN33</f>
        <v>618</v>
      </c>
      <c r="BN33" s="146">
        <v>643</v>
      </c>
      <c r="BO33" s="147">
        <v>1261</v>
      </c>
      <c r="BP33" s="153">
        <v>136</v>
      </c>
      <c r="BQ33" s="397">
        <f>BO33+BP33</f>
        <v>1397</v>
      </c>
      <c r="BR33" s="154">
        <v>405</v>
      </c>
      <c r="BS33" s="398">
        <f>BT33-BR33</f>
        <v>213</v>
      </c>
      <c r="BT33" s="409">
        <f>BM33</f>
        <v>618</v>
      </c>
      <c r="BU33" s="410">
        <v>570</v>
      </c>
      <c r="BV33" s="154">
        <f>BW33-BU33</f>
        <v>73</v>
      </c>
      <c r="BW33" s="155">
        <f>BN33</f>
        <v>643</v>
      </c>
      <c r="BX33" s="450" t="s">
        <v>59</v>
      </c>
      <c r="BY33" s="145">
        <v>371</v>
      </c>
      <c r="BZ33" s="146">
        <v>287</v>
      </c>
      <c r="CA33" s="147">
        <f>SUM(BY33:BZ33)</f>
        <v>658</v>
      </c>
      <c r="CB33" s="145">
        <f>CD33-CC33</f>
        <v>539</v>
      </c>
      <c r="CC33" s="146">
        <v>537</v>
      </c>
      <c r="CD33" s="147">
        <v>1076</v>
      </c>
      <c r="CE33" s="153">
        <v>80</v>
      </c>
      <c r="CF33" s="397">
        <f>CD33+CE33</f>
        <v>1156</v>
      </c>
      <c r="CG33" s="154">
        <v>354</v>
      </c>
      <c r="CH33" s="398">
        <f>CI33-CG33</f>
        <v>185</v>
      </c>
      <c r="CI33" s="409">
        <f>CB33</f>
        <v>539</v>
      </c>
      <c r="CJ33" s="410">
        <v>495</v>
      </c>
      <c r="CK33" s="154">
        <f>CL33-CJ33</f>
        <v>42</v>
      </c>
      <c r="CL33" s="155">
        <f>CC33</f>
        <v>537</v>
      </c>
      <c r="CM33" s="451" t="s">
        <v>59</v>
      </c>
      <c r="CN33" s="145">
        <v>454</v>
      </c>
      <c r="CO33" s="146">
        <v>307</v>
      </c>
      <c r="CP33" s="147">
        <f>SUM(CN33:CO33)</f>
        <v>761</v>
      </c>
      <c r="CQ33" s="145">
        <f>CS33-CR33</f>
        <v>542</v>
      </c>
      <c r="CR33" s="146">
        <v>495</v>
      </c>
      <c r="CS33" s="147">
        <v>1037</v>
      </c>
      <c r="CT33" s="153">
        <v>231</v>
      </c>
      <c r="CU33" s="397">
        <f>CS33+CT33</f>
        <v>1268</v>
      </c>
      <c r="CV33" s="154">
        <v>378</v>
      </c>
      <c r="CW33" s="398">
        <f>CX33-CV33</f>
        <v>164</v>
      </c>
      <c r="CX33" s="409">
        <f>CQ33</f>
        <v>542</v>
      </c>
      <c r="CY33" s="410">
        <v>434</v>
      </c>
      <c r="CZ33" s="154">
        <f>DA33-CY33</f>
        <v>61</v>
      </c>
      <c r="DA33" s="155">
        <f>CR33</f>
        <v>495</v>
      </c>
      <c r="DB33" s="447" t="s">
        <v>59</v>
      </c>
      <c r="DC33" s="145">
        <v>547</v>
      </c>
      <c r="DD33" s="146">
        <v>337</v>
      </c>
      <c r="DE33" s="147">
        <f>SUM(DC33:DD33)</f>
        <v>884</v>
      </c>
      <c r="DF33" s="145">
        <f>DH33-DG33</f>
        <v>611</v>
      </c>
      <c r="DG33" s="146">
        <v>419</v>
      </c>
      <c r="DH33" s="147">
        <v>1030</v>
      </c>
      <c r="DI33" s="153">
        <v>158</v>
      </c>
      <c r="DJ33" s="397">
        <f>DH33+DI33</f>
        <v>1188</v>
      </c>
      <c r="DK33" s="154">
        <v>440</v>
      </c>
      <c r="DL33" s="398">
        <f>DM33-DK33</f>
        <v>171</v>
      </c>
      <c r="DM33" s="409">
        <f>DF33</f>
        <v>611</v>
      </c>
      <c r="DN33" s="410">
        <v>345</v>
      </c>
      <c r="DO33" s="154">
        <f>DP33-DN33</f>
        <v>74</v>
      </c>
      <c r="DP33" s="155">
        <f>DG33</f>
        <v>419</v>
      </c>
      <c r="DQ33" s="452" t="s">
        <v>59</v>
      </c>
      <c r="DR33" s="145">
        <v>573</v>
      </c>
      <c r="DS33" s="146">
        <v>384</v>
      </c>
      <c r="DT33" s="147">
        <f>SUM(DR33:DS33)</f>
        <v>957</v>
      </c>
      <c r="DU33" s="145">
        <f>DW33-DV33</f>
        <v>576</v>
      </c>
      <c r="DV33" s="146">
        <v>437</v>
      </c>
      <c r="DW33" s="147">
        <v>1013</v>
      </c>
      <c r="DX33" s="153">
        <v>92</v>
      </c>
      <c r="DY33" s="397">
        <f>DW33+DX33</f>
        <v>1105</v>
      </c>
      <c r="DZ33" s="154">
        <v>371</v>
      </c>
      <c r="EA33" s="398">
        <f>EB33-DZ33</f>
        <v>205</v>
      </c>
      <c r="EB33" s="409">
        <f>DU33</f>
        <v>576</v>
      </c>
      <c r="EC33" s="410">
        <v>404</v>
      </c>
      <c r="ED33" s="154">
        <f>EE33-EC33</f>
        <v>33</v>
      </c>
      <c r="EE33" s="155">
        <f>DV33</f>
        <v>437</v>
      </c>
      <c r="EF33" s="453" t="s">
        <v>59</v>
      </c>
      <c r="EG33" s="145">
        <v>564</v>
      </c>
      <c r="EH33" s="146">
        <v>455</v>
      </c>
      <c r="EI33" s="147">
        <f>SUM(EG33:EH33)</f>
        <v>1019</v>
      </c>
      <c r="EJ33" s="145">
        <f>EL33-EK33</f>
        <v>554</v>
      </c>
      <c r="EK33" s="146">
        <v>517</v>
      </c>
      <c r="EL33" s="147">
        <v>1071</v>
      </c>
      <c r="EM33" s="153">
        <v>81</v>
      </c>
      <c r="EN33" s="397">
        <f>EL33+EM33</f>
        <v>1152</v>
      </c>
      <c r="EO33" s="465">
        <v>351</v>
      </c>
      <c r="EP33" s="398">
        <f>EQ33-EO33</f>
        <v>203</v>
      </c>
      <c r="EQ33" s="409">
        <f>EJ33</f>
        <v>554</v>
      </c>
      <c r="ER33" s="410">
        <v>445</v>
      </c>
      <c r="ES33" s="154">
        <f>ET33-ER33</f>
        <v>72</v>
      </c>
      <c r="ET33" s="155">
        <f>EK33</f>
        <v>517</v>
      </c>
      <c r="EU33" s="455" t="s">
        <v>59</v>
      </c>
      <c r="EV33" s="145">
        <v>581</v>
      </c>
      <c r="EW33" s="146">
        <v>522</v>
      </c>
      <c r="EX33" s="147">
        <f>SUM(EV33:EW33)</f>
        <v>1103</v>
      </c>
      <c r="EY33" s="145">
        <f>FA33-EZ33</f>
        <v>527</v>
      </c>
      <c r="EZ33" s="146">
        <v>709</v>
      </c>
      <c r="FA33" s="147">
        <v>1236</v>
      </c>
      <c r="FB33" s="153">
        <v>130</v>
      </c>
      <c r="FC33" s="397">
        <f>FA33+FB33</f>
        <v>1366</v>
      </c>
      <c r="FD33" s="154">
        <v>313</v>
      </c>
      <c r="FE33" s="398">
        <f>FF33-FD33</f>
        <v>214</v>
      </c>
      <c r="FF33" s="409">
        <f>EY33</f>
        <v>527</v>
      </c>
      <c r="FG33" s="410">
        <v>648</v>
      </c>
      <c r="FH33" s="154">
        <f>FI33-FG33</f>
        <v>61</v>
      </c>
      <c r="FI33" s="155">
        <f>EZ33</f>
        <v>709</v>
      </c>
      <c r="FJ33" s="456" t="s">
        <v>59</v>
      </c>
      <c r="FK33" s="145">
        <v>501</v>
      </c>
      <c r="FL33" s="146">
        <v>461</v>
      </c>
      <c r="FM33" s="147">
        <f>SUM(FK33:FL33)</f>
        <v>962</v>
      </c>
      <c r="FN33" s="145">
        <f>FP33-FO33</f>
        <v>432</v>
      </c>
      <c r="FO33" s="146">
        <v>371</v>
      </c>
      <c r="FP33" s="147">
        <v>803</v>
      </c>
      <c r="FQ33" s="153">
        <v>112</v>
      </c>
      <c r="FR33" s="397">
        <f>FP33+FQ33</f>
        <v>915</v>
      </c>
      <c r="FS33" s="154">
        <v>276</v>
      </c>
      <c r="FT33" s="398">
        <f>FU33-FS33</f>
        <v>156</v>
      </c>
      <c r="FU33" s="409">
        <f>FN33</f>
        <v>432</v>
      </c>
      <c r="FV33" s="410">
        <v>336</v>
      </c>
      <c r="FW33" s="154">
        <f>FX33-FV33</f>
        <v>35</v>
      </c>
      <c r="FX33" s="155">
        <f>FO33</f>
        <v>371</v>
      </c>
      <c r="FY33" s="457" t="s">
        <v>59</v>
      </c>
      <c r="FZ33" s="158">
        <f>B33+Q33+AF33+AU33+BJ33+BY33+CN33+DC33+DR33+EG33+EV33+FK33</f>
        <v>6450</v>
      </c>
      <c r="GA33" s="159">
        <f>C33+R33+AG33+AV33+BK33+BZ33+CO33+DD33+DS33+EH33+EW33+FL33</f>
        <v>5727</v>
      </c>
      <c r="GB33" s="491">
        <f>SUM(FZ33:GA33)</f>
        <v>12177</v>
      </c>
      <c r="GC33" s="158">
        <f>E33+T33+AI33+AX33+BM33+CB33+CQ33+DF33+DU33+EJ33+EY33+FN33</f>
        <v>6616</v>
      </c>
      <c r="GD33" s="159">
        <f>F33+U33+AJ33+AY33+BN33+CC33+CR33+DG33+DV33+EK33+EZ33+FO33</f>
        <v>6904</v>
      </c>
      <c r="GE33" s="79">
        <f>SUM(GC33:GD33)</f>
        <v>13520</v>
      </c>
      <c r="GF33" s="93">
        <f>H33+W33+AL33+BA33+BP33+CE33+CT33+DI33+DX33+EM33+FB33+FQ33</f>
        <v>1478</v>
      </c>
      <c r="GG33" s="79">
        <f>GE33+GF33</f>
        <v>14998</v>
      </c>
      <c r="GH33" s="158">
        <f>J33+Y33+AN33+BC33+BR33+CG33+CV33+DK33+DZ33+EO33+FD33+FS33</f>
        <v>4223</v>
      </c>
      <c r="GI33" s="159">
        <f>K33+Z33+AO33+BD33+BS33+CH33+CW33+DL33+EA33+EP33+FE33+FT33</f>
        <v>2393</v>
      </c>
      <c r="GJ33" s="160">
        <f>L33+AA33+AP33+BE33+BT33+CI33+CX33+DM33+EB33+EQ33+FF33+FU33</f>
        <v>6616</v>
      </c>
      <c r="GK33" s="159">
        <f>M33+AB33+AQ33+BF33+BU33+CJ33+CY33+DN33+EC33+ER33+FG33+FV33</f>
        <v>6150</v>
      </c>
      <c r="GL33" s="159">
        <f>N33+AC33+AR33+BG33+BV33+CK33+CZ33+DO33+ED33+ES33+FH33+FW33</f>
        <v>754</v>
      </c>
      <c r="GM33" s="160">
        <f>O33+AD33+AS33+BH33+BW33+CL33+DA33+DP33+EE33+ET33+FI33+FX33</f>
        <v>6904</v>
      </c>
    </row>
    <row r="34" spans="1:195" ht="12.75">
      <c r="A34" s="424"/>
      <c r="B34" s="161">
        <f>B33/D33</f>
        <v>0.5118174409127955</v>
      </c>
      <c r="C34" s="162">
        <f>C33/D33</f>
        <v>0.48818255908720454</v>
      </c>
      <c r="D34" s="162">
        <f>D33/D53</f>
        <v>0.0714368886818817</v>
      </c>
      <c r="E34" s="425">
        <f>E33/G33</f>
        <v>0.43683839096683136</v>
      </c>
      <c r="F34" s="307">
        <f>F33/G33</f>
        <v>0.5631616090331687</v>
      </c>
      <c r="G34" s="426">
        <f>G33/G53</f>
        <v>0.10761752867016025</v>
      </c>
      <c r="H34" s="306">
        <f>H33/I33</f>
        <v>0.015288394718554551</v>
      </c>
      <c r="I34" s="427">
        <f>I33/I33</f>
        <v>1</v>
      </c>
      <c r="J34" s="163">
        <f>J33/L33</f>
        <v>0.654281098546042</v>
      </c>
      <c r="K34" s="164">
        <f>K33/L33</f>
        <v>0.345718901453958</v>
      </c>
      <c r="L34" s="168">
        <f>L33/L33</f>
        <v>1</v>
      </c>
      <c r="M34" s="163">
        <f>M33/O33</f>
        <v>0.9085213032581454</v>
      </c>
      <c r="N34" s="164">
        <f>N33/O33</f>
        <v>0.09147869674185463</v>
      </c>
      <c r="O34" s="168">
        <f>O33/O33</f>
        <v>1</v>
      </c>
      <c r="P34" s="428"/>
      <c r="Q34" s="161">
        <f>Q33/S33</f>
        <v>0.4851063829787234</v>
      </c>
      <c r="R34" s="162">
        <f>R33/S33</f>
        <v>0.5148936170212766</v>
      </c>
      <c r="S34" s="162">
        <f>S33/S53</f>
        <v>0.06544867153122041</v>
      </c>
      <c r="T34" s="425">
        <f>T33/V33</f>
        <v>0.4232331437855402</v>
      </c>
      <c r="U34" s="307">
        <f>U33/V33</f>
        <v>0.5767668562144598</v>
      </c>
      <c r="V34" s="426">
        <f>V33/V53</f>
        <v>0.09540416957296753</v>
      </c>
      <c r="W34" s="306">
        <f>W33/X33</f>
        <v>0.11502516175413371</v>
      </c>
      <c r="X34" s="427">
        <f>X33/X33</f>
        <v>1</v>
      </c>
      <c r="Y34" s="163">
        <f>Y33/AA33</f>
        <v>0.5719769673704415</v>
      </c>
      <c r="Z34" s="164">
        <f>Z33/AA33</f>
        <v>0.42802303262955854</v>
      </c>
      <c r="AA34" s="168">
        <f>AA33/AA33</f>
        <v>1</v>
      </c>
      <c r="AB34" s="163">
        <f>AB33/AD33</f>
        <v>0.9140845070422535</v>
      </c>
      <c r="AC34" s="164">
        <f>AC33/AD33</f>
        <v>0.08591549295774648</v>
      </c>
      <c r="AD34" s="169">
        <f>AD33/AD33</f>
        <v>1</v>
      </c>
      <c r="AE34" s="429"/>
      <c r="AF34" s="161">
        <f>AF33/AH33</f>
        <v>0.46462264150943394</v>
      </c>
      <c r="AG34" s="162">
        <f>AG33/AH33</f>
        <v>0.535377358490566</v>
      </c>
      <c r="AH34" s="162">
        <f>AH33/AH53</f>
        <v>0.07197827071072883</v>
      </c>
      <c r="AI34" s="425">
        <f>AI33/AK33</f>
        <v>0.46252838758516274</v>
      </c>
      <c r="AJ34" s="307">
        <f>AJ33/AK33</f>
        <v>0.5374716124148372</v>
      </c>
      <c r="AK34" s="426">
        <f>AK33/AK53</f>
        <v>0.09807706585492612</v>
      </c>
      <c r="AL34" s="306">
        <f>AL33/AM33</f>
        <v>0.10074880871341048</v>
      </c>
      <c r="AM34" s="427">
        <f>AM33/AM33</f>
        <v>1</v>
      </c>
      <c r="AN34" s="163">
        <f>AN33/AP33</f>
        <v>0.55810147299509</v>
      </c>
      <c r="AO34" s="164">
        <f>AO33/AP33</f>
        <v>0.44189852700491</v>
      </c>
      <c r="AP34" s="168">
        <f>AP33/AP33</f>
        <v>1</v>
      </c>
      <c r="AQ34" s="163">
        <f>AQ33/AS33</f>
        <v>0.8788732394366198</v>
      </c>
      <c r="AR34" s="164">
        <f>AR33/AS33</f>
        <v>0.12112676056338029</v>
      </c>
      <c r="AS34" s="168">
        <f>AS33/AS33</f>
        <v>1</v>
      </c>
      <c r="AT34" s="430"/>
      <c r="AU34" s="161">
        <f>AU33/AW33</f>
        <v>0.4884422110552764</v>
      </c>
      <c r="AV34" s="162">
        <f>AV33/AW33</f>
        <v>0.5115577889447236</v>
      </c>
      <c r="AW34" s="162">
        <f>AW33/AW53</f>
        <v>0.06383524732148585</v>
      </c>
      <c r="AX34" s="425">
        <f>AX33/AZ33</f>
        <v>0.455078125</v>
      </c>
      <c r="AY34" s="307">
        <f>AY33/AZ33</f>
        <v>0.544921875</v>
      </c>
      <c r="AZ34" s="426">
        <f>AZ33/AZ53</f>
        <v>0.08758874347788898</v>
      </c>
      <c r="BA34" s="306">
        <f>BA33/BB33</f>
        <v>0.1111111111111111</v>
      </c>
      <c r="BB34" s="427">
        <f>BB33/BB33</f>
        <v>1</v>
      </c>
      <c r="BC34" s="163">
        <f>BC33/BE33</f>
        <v>0.6244635193133047</v>
      </c>
      <c r="BD34" s="164">
        <f>BD33/BE33</f>
        <v>0.37553648068669526</v>
      </c>
      <c r="BE34" s="168">
        <f>BE33/BE33</f>
        <v>1</v>
      </c>
      <c r="BF34" s="163">
        <f>BF33/BH33</f>
        <v>0.8512544802867383</v>
      </c>
      <c r="BG34" s="164">
        <f>BG33/BH33</f>
        <v>0.14874551971326164</v>
      </c>
      <c r="BH34" s="168">
        <f>BH33/BH33</f>
        <v>1</v>
      </c>
      <c r="BI34" s="431"/>
      <c r="BJ34" s="161">
        <f>BJ33/BL33</f>
        <v>0.5017182130584192</v>
      </c>
      <c r="BK34" s="162">
        <f>BK33/BL33</f>
        <v>0.49828178694158076</v>
      </c>
      <c r="BL34" s="162">
        <f>BL33/BL53</f>
        <v>0.0699897781251879</v>
      </c>
      <c r="BM34" s="425">
        <f>BM33/BO33</f>
        <v>0.49008723235527357</v>
      </c>
      <c r="BN34" s="307">
        <f>BN33/BO33</f>
        <v>0.5099127676447264</v>
      </c>
      <c r="BO34" s="426">
        <f>BO33/BO53</f>
        <v>0.0961421164989326</v>
      </c>
      <c r="BP34" s="306">
        <f>BP33/BQ33</f>
        <v>0.09735146743020759</v>
      </c>
      <c r="BQ34" s="427">
        <f>BQ33/BQ33</f>
        <v>1</v>
      </c>
      <c r="BR34" s="163">
        <f>BR33/BT33</f>
        <v>0.6553398058252428</v>
      </c>
      <c r="BS34" s="164">
        <f>BS33/BT33</f>
        <v>0.3446601941747573</v>
      </c>
      <c r="BT34" s="168">
        <f>BT33/BT33</f>
        <v>1</v>
      </c>
      <c r="BU34" s="163">
        <f>BU33/BW33</f>
        <v>0.8864696734059098</v>
      </c>
      <c r="BV34" s="164">
        <f>BV33/BW33</f>
        <v>0.11353032659409021</v>
      </c>
      <c r="BW34" s="168">
        <f>BW33/BW33</f>
        <v>1</v>
      </c>
      <c r="BX34" s="432"/>
      <c r="BY34" s="161">
        <f>BY33/CA33</f>
        <v>0.5638297872340425</v>
      </c>
      <c r="BZ34" s="162">
        <f>BZ33/CA33</f>
        <v>0.43617021276595747</v>
      </c>
      <c r="CA34" s="162">
        <f>CA33/CA53</f>
        <v>0.04902764324565979</v>
      </c>
      <c r="CB34" s="425">
        <f>CB33/CD33</f>
        <v>0.5009293680297398</v>
      </c>
      <c r="CC34" s="307">
        <f>CC33/CD33</f>
        <v>0.49907063197026025</v>
      </c>
      <c r="CD34" s="426">
        <f>CD33/CD53</f>
        <v>0.09391638299729423</v>
      </c>
      <c r="CE34" s="306">
        <f>CE33/CF33</f>
        <v>0.06920415224913495</v>
      </c>
      <c r="CF34" s="427">
        <f>CF33/CF33</f>
        <v>1</v>
      </c>
      <c r="CG34" s="163">
        <f>CG33/CI33</f>
        <v>0.6567717996289425</v>
      </c>
      <c r="CH34" s="164">
        <f>CH33/CI33</f>
        <v>0.3432282003710575</v>
      </c>
      <c r="CI34" s="168">
        <f>CI33/CI33</f>
        <v>1</v>
      </c>
      <c r="CJ34" s="163">
        <f>CJ33/CL33</f>
        <v>0.9217877094972067</v>
      </c>
      <c r="CK34" s="164">
        <f>CK33/CL33</f>
        <v>0.0782122905027933</v>
      </c>
      <c r="CL34" s="168">
        <f>CL33/CL33</f>
        <v>1</v>
      </c>
      <c r="CM34" s="433"/>
      <c r="CN34" s="161">
        <f>CN33/CP33</f>
        <v>0.5965834428383706</v>
      </c>
      <c r="CO34" s="162">
        <f>CO33/CP33</f>
        <v>0.40341655716162944</v>
      </c>
      <c r="CP34" s="162">
        <f>CP33/CP53</f>
        <v>0.06142545806764065</v>
      </c>
      <c r="CQ34" s="425">
        <f>CQ33/CS33</f>
        <v>0.5226615236258437</v>
      </c>
      <c r="CR34" s="307">
        <f>CR33/CS33</f>
        <v>0.4773384763741562</v>
      </c>
      <c r="CS34" s="426">
        <f>CS33/CS53</f>
        <v>0.0908851884312007</v>
      </c>
      <c r="CT34" s="306">
        <f>CT33/CU33</f>
        <v>0.18217665615141956</v>
      </c>
      <c r="CU34" s="427">
        <f>CU33/CU33</f>
        <v>1</v>
      </c>
      <c r="CV34" s="163">
        <f>CV33/CX33</f>
        <v>0.6974169741697417</v>
      </c>
      <c r="CW34" s="164">
        <f>CW33/CX33</f>
        <v>0.3025830258302583</v>
      </c>
      <c r="CX34" s="168">
        <f>CX33/CX33</f>
        <v>1</v>
      </c>
      <c r="CY34" s="163">
        <f>CY33/DA33</f>
        <v>0.8767676767676768</v>
      </c>
      <c r="CZ34" s="164">
        <f>CZ33/DA33</f>
        <v>0.12323232323232323</v>
      </c>
      <c r="DA34" s="168">
        <f>DA33/DA33</f>
        <v>1</v>
      </c>
      <c r="DB34" s="429"/>
      <c r="DC34" s="161">
        <f>DC33/DE33</f>
        <v>0.6187782805429864</v>
      </c>
      <c r="DD34" s="162">
        <f>DD33/DE33</f>
        <v>0.38122171945701355</v>
      </c>
      <c r="DE34" s="162">
        <f>DE33/DE53</f>
        <v>0.11800827659858497</v>
      </c>
      <c r="DF34" s="425">
        <f>DF33/DH33</f>
        <v>0.5932038834951456</v>
      </c>
      <c r="DG34" s="307">
        <f>DG33/DH33</f>
        <v>0.40679611650485437</v>
      </c>
      <c r="DH34" s="426">
        <f>DH33/DH53</f>
        <v>0.13881401617250674</v>
      </c>
      <c r="DI34" s="306">
        <f>DI33/DJ33</f>
        <v>0.132996632996633</v>
      </c>
      <c r="DJ34" s="427">
        <f>DJ33/DJ33</f>
        <v>1</v>
      </c>
      <c r="DK34" s="163">
        <f>DK33/DM33</f>
        <v>0.7201309328968903</v>
      </c>
      <c r="DL34" s="164">
        <f>DL33/DM33</f>
        <v>0.27986906710310966</v>
      </c>
      <c r="DM34" s="168">
        <f>DM33/DM33</f>
        <v>1</v>
      </c>
      <c r="DN34" s="163">
        <f>DN33/DP33</f>
        <v>0.8233890214797136</v>
      </c>
      <c r="DO34" s="164">
        <f>DO33/DP33</f>
        <v>0.1766109785202864</v>
      </c>
      <c r="DP34" s="168">
        <f>DP33/DP33</f>
        <v>1</v>
      </c>
      <c r="DQ34" s="434"/>
      <c r="DR34" s="161">
        <f>DR33/DT33</f>
        <v>0.5987460815047022</v>
      </c>
      <c r="DS34" s="162">
        <f>DS33/DT33</f>
        <v>0.4012539184952978</v>
      </c>
      <c r="DT34" s="162">
        <f>DT33/DT53</f>
        <v>0.06568291008922443</v>
      </c>
      <c r="DU34" s="425">
        <f>DU33/DW33</f>
        <v>0.5686080947680158</v>
      </c>
      <c r="DV34" s="307">
        <f>DV33/DW33</f>
        <v>0.43139190523198423</v>
      </c>
      <c r="DW34" s="426">
        <f>DW33/DW53</f>
        <v>0.0861101666099966</v>
      </c>
      <c r="DX34" s="306">
        <f>DX33/DY33</f>
        <v>0.0832579185520362</v>
      </c>
      <c r="DY34" s="427">
        <f>DY33/DY33</f>
        <v>1</v>
      </c>
      <c r="DZ34" s="163">
        <f>DZ33/EB33</f>
        <v>0.6440972222222222</v>
      </c>
      <c r="EA34" s="164">
        <f>EA33/EB33</f>
        <v>0.3559027777777778</v>
      </c>
      <c r="EB34" s="168">
        <f>EB33/EB33</f>
        <v>1</v>
      </c>
      <c r="EC34" s="163">
        <f>EC33/EE33</f>
        <v>0.9244851258581236</v>
      </c>
      <c r="ED34" s="164">
        <f>ED33/EE33</f>
        <v>0.07551487414187644</v>
      </c>
      <c r="EE34" s="168">
        <f>EE33/EE33</f>
        <v>1</v>
      </c>
      <c r="EF34" s="435"/>
      <c r="EG34" s="161">
        <f>EG33/EI33</f>
        <v>0.5534838076545633</v>
      </c>
      <c r="EH34" s="162">
        <f>EH33/EI33</f>
        <v>0.4465161923454367</v>
      </c>
      <c r="EI34" s="162">
        <f>EI33/EI53</f>
        <v>0.06140773773653128</v>
      </c>
      <c r="EJ34" s="425">
        <f>EJ33/EL33</f>
        <v>0.5172735760971056</v>
      </c>
      <c r="EK34" s="307">
        <f>EK33/EL33</f>
        <v>0.4827264239028945</v>
      </c>
      <c r="EL34" s="426">
        <f>EL33/EL53</f>
        <v>0.08644765517798046</v>
      </c>
      <c r="EM34" s="306">
        <f>EM33/EN33</f>
        <v>0.0703125</v>
      </c>
      <c r="EN34" s="427">
        <f>EN33/EN33</f>
        <v>1</v>
      </c>
      <c r="EO34" s="163">
        <f>EO33/EQ33</f>
        <v>0.6335740072202166</v>
      </c>
      <c r="EP34" s="164">
        <f>EP33/EQ33</f>
        <v>0.3664259927797834</v>
      </c>
      <c r="EQ34" s="168">
        <f>EQ33/EQ33</f>
        <v>1</v>
      </c>
      <c r="ER34" s="163">
        <f>ER33/ET33</f>
        <v>0.8607350096711799</v>
      </c>
      <c r="ES34" s="164">
        <f>ES33/ET33</f>
        <v>0.13926499032882012</v>
      </c>
      <c r="ET34" s="168">
        <f>ET33/ET33</f>
        <v>1</v>
      </c>
      <c r="EU34" s="436"/>
      <c r="EV34" s="161">
        <f>EV33/EX33</f>
        <v>0.5267452402538532</v>
      </c>
      <c r="EW34" s="162">
        <f>EW33/EX33</f>
        <v>0.4732547597461469</v>
      </c>
      <c r="EX34" s="162">
        <f>EX33/EX53</f>
        <v>0.06733821733821733</v>
      </c>
      <c r="EY34" s="425">
        <f>EY33/FA33</f>
        <v>0.42637540453074435</v>
      </c>
      <c r="EZ34" s="307">
        <f>EZ33/FA33</f>
        <v>0.5736245954692557</v>
      </c>
      <c r="FA34" s="426">
        <f>FA33/FA53</f>
        <v>0.09757637956895872</v>
      </c>
      <c r="FB34" s="306">
        <f>FB33/FC33</f>
        <v>0.0951683748169839</v>
      </c>
      <c r="FC34" s="427">
        <f>FC33/FC33</f>
        <v>1</v>
      </c>
      <c r="FD34" s="163">
        <f>FD33/FF33</f>
        <v>0.5939278937381404</v>
      </c>
      <c r="FE34" s="164">
        <f>FE33/FF33</f>
        <v>0.4060721062618596</v>
      </c>
      <c r="FF34" s="168">
        <f>FF33/FF33</f>
        <v>1</v>
      </c>
      <c r="FG34" s="163">
        <f>FG33/FI33</f>
        <v>0.9139633286318759</v>
      </c>
      <c r="FH34" s="164">
        <f>FH33/FI33</f>
        <v>0.08603667136812412</v>
      </c>
      <c r="FI34" s="168">
        <f>FI33/FI33</f>
        <v>1</v>
      </c>
      <c r="FJ34" s="437"/>
      <c r="FK34" s="161">
        <f>FK33/FM33</f>
        <v>0.5207900207900208</v>
      </c>
      <c r="FL34" s="162">
        <f>FL33/FM33</f>
        <v>0.4792099792099792</v>
      </c>
      <c r="FM34" s="162">
        <f>FM33/FM53</f>
        <v>0.07029080812509134</v>
      </c>
      <c r="FN34" s="425">
        <f>FN33/FP33</f>
        <v>0.5379825653798257</v>
      </c>
      <c r="FO34" s="307">
        <f>FO33/FP33</f>
        <v>0.46201743462017436</v>
      </c>
      <c r="FP34" s="426">
        <f>FP33/FP53</f>
        <v>0.08160569105691057</v>
      </c>
      <c r="FQ34" s="306">
        <f>FQ33/FR33</f>
        <v>0.12240437158469945</v>
      </c>
      <c r="FR34" s="427">
        <f>FR33/FR33</f>
        <v>1</v>
      </c>
      <c r="FS34" s="163">
        <f>FS33/FU33</f>
        <v>0.6388888888888888</v>
      </c>
      <c r="FT34" s="164">
        <f>FT33/FU33</f>
        <v>0.3611111111111111</v>
      </c>
      <c r="FU34" s="168">
        <f>FU33/FU33</f>
        <v>1</v>
      </c>
      <c r="FV34" s="163">
        <f>FV33/FX33</f>
        <v>0.9056603773584906</v>
      </c>
      <c r="FW34" s="164">
        <f>FW33/FX33</f>
        <v>0.09433962264150944</v>
      </c>
      <c r="FX34" s="168">
        <f>FX33/FX33</f>
        <v>1</v>
      </c>
      <c r="FY34" s="139"/>
      <c r="FZ34" s="161">
        <f>FZ33/GB33</f>
        <v>0.5296871150529687</v>
      </c>
      <c r="GA34" s="162">
        <f>GA33/GB33</f>
        <v>0.4703128849470313</v>
      </c>
      <c r="GB34" s="162">
        <f>GB33/GB33</f>
        <v>1</v>
      </c>
      <c r="GC34" s="425">
        <f>GC33/GE33</f>
        <v>0.4893491124260355</v>
      </c>
      <c r="GD34" s="307">
        <f>GD33/GE33</f>
        <v>0.5106508875739645</v>
      </c>
      <c r="GE34" s="426">
        <f>GE33/GE53</f>
        <v>0.09566060297312022</v>
      </c>
      <c r="GF34" s="438">
        <f>GF33/GG33</f>
        <v>0.0985464728630484</v>
      </c>
      <c r="GG34" s="427">
        <f>GG33/GG33</f>
        <v>1</v>
      </c>
      <c r="GH34" s="164">
        <f>GH33/GJ33</f>
        <v>0.6383010882708585</v>
      </c>
      <c r="GI34" s="164">
        <f>GI33/GJ33</f>
        <v>0.3616989117291415</v>
      </c>
      <c r="GJ34" s="168">
        <f>GJ33/GJ33</f>
        <v>1</v>
      </c>
      <c r="GK34" s="163">
        <f>GK33/GM33</f>
        <v>0.8907879490150638</v>
      </c>
      <c r="GL34" s="164">
        <f>GL33/GM33</f>
        <v>0.10921205098493626</v>
      </c>
      <c r="GM34" s="168">
        <f>GM33/GM33</f>
        <v>1</v>
      </c>
    </row>
    <row r="35" spans="1:195" ht="12.75">
      <c r="A35" s="394" t="s">
        <v>60</v>
      </c>
      <c r="B35" s="105">
        <v>1051</v>
      </c>
      <c r="C35" s="440">
        <v>831</v>
      </c>
      <c r="D35" s="471">
        <f>SUM(B35:C35)</f>
        <v>1882</v>
      </c>
      <c r="E35" s="105">
        <f>G35-F35</f>
        <v>595</v>
      </c>
      <c r="F35" s="440">
        <v>675</v>
      </c>
      <c r="G35" s="471">
        <v>1270</v>
      </c>
      <c r="H35" s="109">
        <v>18</v>
      </c>
      <c r="I35" s="108">
        <f>G35+H35</f>
        <v>1288</v>
      </c>
      <c r="J35" s="444">
        <v>434</v>
      </c>
      <c r="K35" s="110">
        <f>L35-J35</f>
        <v>161</v>
      </c>
      <c r="L35" s="110">
        <f>E35</f>
        <v>595</v>
      </c>
      <c r="M35" s="445">
        <v>607</v>
      </c>
      <c r="N35" s="106">
        <f>O35-M35</f>
        <v>68</v>
      </c>
      <c r="O35" s="108">
        <f>F35</f>
        <v>675</v>
      </c>
      <c r="P35" s="400" t="s">
        <v>60</v>
      </c>
      <c r="Q35" s="105">
        <v>1029</v>
      </c>
      <c r="R35" s="440">
        <v>817</v>
      </c>
      <c r="S35" s="471">
        <f>SUM(Q35:R35)</f>
        <v>1846</v>
      </c>
      <c r="T35" s="105">
        <f>V35-U35</f>
        <v>486</v>
      </c>
      <c r="U35" s="440">
        <v>578</v>
      </c>
      <c r="V35" s="471">
        <v>1064</v>
      </c>
      <c r="W35" s="109">
        <v>123</v>
      </c>
      <c r="X35" s="108">
        <f>V35+W35</f>
        <v>1187</v>
      </c>
      <c r="Y35" s="444">
        <v>333</v>
      </c>
      <c r="Z35" s="110">
        <f>AA35-Y35</f>
        <v>153</v>
      </c>
      <c r="AA35" s="110">
        <f>T35</f>
        <v>486</v>
      </c>
      <c r="AB35" s="445">
        <v>525</v>
      </c>
      <c r="AC35" s="106">
        <f>AD35-AB35</f>
        <v>53</v>
      </c>
      <c r="AD35" s="106">
        <f>U35</f>
        <v>578</v>
      </c>
      <c r="AE35" s="403" t="s">
        <v>60</v>
      </c>
      <c r="AF35" s="105">
        <v>964</v>
      </c>
      <c r="AG35" s="440">
        <v>1084</v>
      </c>
      <c r="AH35" s="471">
        <f>SUM(AF35:AG35)</f>
        <v>2048</v>
      </c>
      <c r="AI35" s="105">
        <f>AK35-AJ35</f>
        <v>495</v>
      </c>
      <c r="AJ35" s="440">
        <v>638</v>
      </c>
      <c r="AK35" s="471">
        <v>1133</v>
      </c>
      <c r="AL35" s="109">
        <v>117</v>
      </c>
      <c r="AM35" s="108">
        <f>AK35+AL35</f>
        <v>1250</v>
      </c>
      <c r="AN35" s="444">
        <v>336</v>
      </c>
      <c r="AO35" s="110">
        <f>AP35-AN35</f>
        <v>159</v>
      </c>
      <c r="AP35" s="110">
        <f>AI35</f>
        <v>495</v>
      </c>
      <c r="AQ35" s="445">
        <v>579</v>
      </c>
      <c r="AR35" s="106">
        <f>AS35-AQ35</f>
        <v>59</v>
      </c>
      <c r="AS35" s="108">
        <f>AJ35</f>
        <v>638</v>
      </c>
      <c r="AT35" s="404" t="s">
        <v>60</v>
      </c>
      <c r="AU35" s="105">
        <v>844</v>
      </c>
      <c r="AV35" s="440">
        <v>669</v>
      </c>
      <c r="AW35" s="471">
        <f>SUM(AU35:AV35)</f>
        <v>1513</v>
      </c>
      <c r="AX35" s="105">
        <f>AZ35-AY35</f>
        <v>500</v>
      </c>
      <c r="AY35" s="440">
        <v>505</v>
      </c>
      <c r="AZ35" s="471">
        <v>1005</v>
      </c>
      <c r="BA35" s="109">
        <v>85</v>
      </c>
      <c r="BB35" s="108">
        <f>AZ35+BA35</f>
        <v>1090</v>
      </c>
      <c r="BC35" s="444">
        <v>331</v>
      </c>
      <c r="BD35" s="110">
        <f>BE35-BC35</f>
        <v>169</v>
      </c>
      <c r="BE35" s="110">
        <f>AX35</f>
        <v>500</v>
      </c>
      <c r="BF35" s="445">
        <v>437</v>
      </c>
      <c r="BG35" s="106">
        <f>BH35-BF35</f>
        <v>68</v>
      </c>
      <c r="BH35" s="108">
        <f>AY35</f>
        <v>505</v>
      </c>
      <c r="BI35" s="405" t="s">
        <v>60</v>
      </c>
      <c r="BJ35" s="105">
        <v>1027</v>
      </c>
      <c r="BK35" s="440">
        <v>757</v>
      </c>
      <c r="BL35" s="471">
        <f>SUM(BJ35:BK35)</f>
        <v>1784</v>
      </c>
      <c r="BM35" s="105">
        <f>BO35-BN35</f>
        <v>560</v>
      </c>
      <c r="BN35" s="440">
        <v>557</v>
      </c>
      <c r="BO35" s="471">
        <v>1117</v>
      </c>
      <c r="BP35" s="109">
        <v>112</v>
      </c>
      <c r="BQ35" s="108">
        <f>BO35+BP35</f>
        <v>1229</v>
      </c>
      <c r="BR35" s="444">
        <v>408</v>
      </c>
      <c r="BS35" s="110">
        <f>BT35-BR35</f>
        <v>152</v>
      </c>
      <c r="BT35" s="110">
        <f>BM35</f>
        <v>560</v>
      </c>
      <c r="BU35" s="445">
        <v>502</v>
      </c>
      <c r="BV35" s="106">
        <f>BW35-BU35</f>
        <v>55</v>
      </c>
      <c r="BW35" s="108">
        <f>BN35</f>
        <v>557</v>
      </c>
      <c r="BX35" s="411" t="s">
        <v>60</v>
      </c>
      <c r="BY35" s="105">
        <v>804</v>
      </c>
      <c r="BZ35" s="440">
        <v>585</v>
      </c>
      <c r="CA35" s="471">
        <f>SUM(BY35:BZ35)</f>
        <v>1389</v>
      </c>
      <c r="CB35" s="105">
        <f>CD35-CC35</f>
        <v>642</v>
      </c>
      <c r="CC35" s="440">
        <v>427</v>
      </c>
      <c r="CD35" s="471">
        <v>1069</v>
      </c>
      <c r="CE35" s="109">
        <v>150</v>
      </c>
      <c r="CF35" s="108">
        <f>CD35+CE35</f>
        <v>1219</v>
      </c>
      <c r="CG35" s="444">
        <v>513</v>
      </c>
      <c r="CH35" s="110">
        <f>CI35-CG35</f>
        <v>129</v>
      </c>
      <c r="CI35" s="110">
        <f>CB35</f>
        <v>642</v>
      </c>
      <c r="CJ35" s="445">
        <v>384</v>
      </c>
      <c r="CK35" s="106">
        <f>CL35-CJ35</f>
        <v>43</v>
      </c>
      <c r="CL35" s="108">
        <f>CC35</f>
        <v>427</v>
      </c>
      <c r="CM35" s="412" t="s">
        <v>60</v>
      </c>
      <c r="CN35" s="105">
        <v>429</v>
      </c>
      <c r="CO35" s="440">
        <v>219</v>
      </c>
      <c r="CP35" s="471">
        <f>SUM(CN35:CO35)</f>
        <v>648</v>
      </c>
      <c r="CQ35" s="105">
        <f>CS35-CR35</f>
        <v>447</v>
      </c>
      <c r="CR35" s="440">
        <v>217</v>
      </c>
      <c r="CS35" s="471">
        <v>664</v>
      </c>
      <c r="CT35" s="109">
        <v>37</v>
      </c>
      <c r="CU35" s="108">
        <f>CS35+CT35</f>
        <v>701</v>
      </c>
      <c r="CV35" s="444">
        <v>364</v>
      </c>
      <c r="CW35" s="110">
        <f>CX35-CV35</f>
        <v>83</v>
      </c>
      <c r="CX35" s="110">
        <f>CQ35</f>
        <v>447</v>
      </c>
      <c r="CY35" s="445">
        <v>204</v>
      </c>
      <c r="CZ35" s="106">
        <f>DA35-CY35</f>
        <v>13</v>
      </c>
      <c r="DA35" s="108">
        <f>CR35</f>
        <v>217</v>
      </c>
      <c r="DB35" s="403" t="s">
        <v>60</v>
      </c>
      <c r="DC35" s="105">
        <v>565</v>
      </c>
      <c r="DD35" s="440">
        <v>343</v>
      </c>
      <c r="DE35" s="471">
        <f>SUM(DC35:DD35)</f>
        <v>908</v>
      </c>
      <c r="DF35" s="105">
        <f>DH35-DG35</f>
        <v>316</v>
      </c>
      <c r="DG35" s="440">
        <v>227</v>
      </c>
      <c r="DH35" s="471">
        <v>543</v>
      </c>
      <c r="DI35" s="109">
        <v>152</v>
      </c>
      <c r="DJ35" s="108">
        <f>DH35+DI35</f>
        <v>695</v>
      </c>
      <c r="DK35" s="444">
        <v>261</v>
      </c>
      <c r="DL35" s="110">
        <f>DM35-DK35</f>
        <v>55</v>
      </c>
      <c r="DM35" s="110">
        <f>DF35</f>
        <v>316</v>
      </c>
      <c r="DN35" s="445">
        <v>207</v>
      </c>
      <c r="DO35" s="106">
        <f>DP35-DN35</f>
        <v>20</v>
      </c>
      <c r="DP35" s="108">
        <f>DG35</f>
        <v>227</v>
      </c>
      <c r="DQ35" s="415" t="s">
        <v>60</v>
      </c>
      <c r="DR35" s="105">
        <v>932</v>
      </c>
      <c r="DS35" s="440">
        <v>527</v>
      </c>
      <c r="DT35" s="471">
        <f>SUM(DR35:DS35)</f>
        <v>1459</v>
      </c>
      <c r="DU35" s="105">
        <f>DW35-DV35</f>
        <v>410</v>
      </c>
      <c r="DV35" s="492">
        <v>361</v>
      </c>
      <c r="DW35" s="471">
        <v>771</v>
      </c>
      <c r="DX35" s="109">
        <v>102</v>
      </c>
      <c r="DY35" s="108">
        <f>DW35+DX35</f>
        <v>873</v>
      </c>
      <c r="DZ35" s="444">
        <v>336</v>
      </c>
      <c r="EA35" s="110">
        <f>EB35-DZ35</f>
        <v>74</v>
      </c>
      <c r="EB35" s="110">
        <f>DU35</f>
        <v>410</v>
      </c>
      <c r="EC35" s="445">
        <v>332</v>
      </c>
      <c r="ED35" s="106">
        <f>EE35-EC35</f>
        <v>29</v>
      </c>
      <c r="EE35" s="108">
        <f>DV35</f>
        <v>361</v>
      </c>
      <c r="EF35" s="416" t="s">
        <v>60</v>
      </c>
      <c r="EG35" s="105">
        <v>1025</v>
      </c>
      <c r="EH35" s="440">
        <v>667</v>
      </c>
      <c r="EI35" s="471">
        <f>SUM(EG35:EH35)</f>
        <v>1692</v>
      </c>
      <c r="EJ35" s="105">
        <f>EL35-EK35</f>
        <v>500</v>
      </c>
      <c r="EK35" s="440">
        <v>533</v>
      </c>
      <c r="EL35" s="471">
        <v>1033</v>
      </c>
      <c r="EM35" s="109">
        <v>67</v>
      </c>
      <c r="EN35" s="108">
        <f>EL35+EM35</f>
        <v>1100</v>
      </c>
      <c r="EO35" s="110">
        <v>344</v>
      </c>
      <c r="EP35" s="110">
        <f>EQ35-EO35</f>
        <v>156</v>
      </c>
      <c r="EQ35" s="110">
        <f>EJ35</f>
        <v>500</v>
      </c>
      <c r="ER35" s="445">
        <v>468</v>
      </c>
      <c r="ES35" s="106">
        <f>ET35-ER35</f>
        <v>65</v>
      </c>
      <c r="ET35" s="108">
        <f>EK35</f>
        <v>533</v>
      </c>
      <c r="EU35" s="418" t="s">
        <v>60</v>
      </c>
      <c r="EV35" s="105">
        <v>1013</v>
      </c>
      <c r="EW35" s="440">
        <v>701</v>
      </c>
      <c r="EX35" s="471">
        <f>SUM(EV35:EW35)</f>
        <v>1714</v>
      </c>
      <c r="EY35" s="105">
        <f>FA35-EZ35</f>
        <v>506</v>
      </c>
      <c r="EZ35" s="440">
        <v>611</v>
      </c>
      <c r="FA35" s="471">
        <v>1117</v>
      </c>
      <c r="FB35" s="109">
        <v>183</v>
      </c>
      <c r="FC35" s="108">
        <f>FA35+FB35</f>
        <v>1300</v>
      </c>
      <c r="FD35" s="444">
        <v>391</v>
      </c>
      <c r="FE35" s="110">
        <f>FF35-FD35</f>
        <v>115</v>
      </c>
      <c r="FF35" s="110">
        <f>EY35</f>
        <v>506</v>
      </c>
      <c r="FG35" s="445">
        <v>532</v>
      </c>
      <c r="FH35" s="106">
        <f>FI35-FG35</f>
        <v>79</v>
      </c>
      <c r="FI35" s="108">
        <f>EZ35</f>
        <v>611</v>
      </c>
      <c r="FJ35" s="419" t="s">
        <v>60</v>
      </c>
      <c r="FK35" s="105">
        <v>689</v>
      </c>
      <c r="FL35" s="440">
        <v>490</v>
      </c>
      <c r="FM35" s="471">
        <f>SUM(FK35:FL35)</f>
        <v>1179</v>
      </c>
      <c r="FN35" s="105">
        <f>FP35-FO35</f>
        <v>391</v>
      </c>
      <c r="FO35" s="440">
        <v>368</v>
      </c>
      <c r="FP35" s="471">
        <v>759</v>
      </c>
      <c r="FQ35" s="109">
        <v>156</v>
      </c>
      <c r="FR35" s="108">
        <f>FP35+FQ35</f>
        <v>915</v>
      </c>
      <c r="FS35" s="444">
        <v>287</v>
      </c>
      <c r="FT35" s="110">
        <f>FU35-FS35</f>
        <v>104</v>
      </c>
      <c r="FU35" s="110">
        <f>FN35</f>
        <v>391</v>
      </c>
      <c r="FV35" s="445">
        <v>339</v>
      </c>
      <c r="FW35" s="106">
        <f>FX35-FV35</f>
        <v>29</v>
      </c>
      <c r="FX35" s="108">
        <f>FO35</f>
        <v>368</v>
      </c>
      <c r="FY35" s="122" t="s">
        <v>60</v>
      </c>
      <c r="FZ35" s="123">
        <f>B35+Q35+AF35+AU35+BJ35+BY35+CN35+DC35+DR35+EG35+EV35+FK35</f>
        <v>10372</v>
      </c>
      <c r="GA35" s="124">
        <f>C35+R35+AG35+AV35+BK35+BZ35+CO35+DD35+DS35+EH35+EW35+FL35</f>
        <v>7690</v>
      </c>
      <c r="GB35" s="297">
        <f>SUM(FZ35:GA35)</f>
        <v>18062</v>
      </c>
      <c r="GC35" s="123">
        <f>E35+T35+AI35+AX35+BM35+CB35+CQ35+DF35+DU35+EJ35+EY35+FN35</f>
        <v>5848</v>
      </c>
      <c r="GD35" s="124">
        <f>F35+U35+AJ35+AY35+BN35+CC35+CR35+DG35+DV35+EK35+EZ35+FO35</f>
        <v>5697</v>
      </c>
      <c r="GE35" s="125">
        <f>SUM(GC35:GD35)</f>
        <v>11545</v>
      </c>
      <c r="GF35" s="458">
        <f>H35+W35+AL35+BA35+BP35+CE35+CT35+DI35+DX35+EM35+FB35+FQ35</f>
        <v>1302</v>
      </c>
      <c r="GG35" s="125">
        <f>GE35+GF35</f>
        <v>12847</v>
      </c>
      <c r="GH35" s="123">
        <f>J35+Y35+AN35+BC35+BR35+CG35+CV35+DK35+DZ35+EO35+FD35+FS35</f>
        <v>4338</v>
      </c>
      <c r="GI35" s="124">
        <f>K35+Z35+AO35+BD35+BS35+CH35+CW35+DL35+EA35+EP35+FE35+FT35</f>
        <v>1510</v>
      </c>
      <c r="GJ35" s="125">
        <f>L35+AA35+AP35+BE35+BT35+CI35+CX35+DM35+EB35+EQ35+FF35+FU35</f>
        <v>5848</v>
      </c>
      <c r="GK35" s="124">
        <f>M35+AB35+AQ35+BF35+BU35+CJ35+CY35+DN35+EC35+ER35+FG35+FV35</f>
        <v>5116</v>
      </c>
      <c r="GL35" s="124">
        <f>N35+AC35+AR35+BG35+BV35+CK35+CZ35+DO35+ED35+ES35+FH35+FW35</f>
        <v>581</v>
      </c>
      <c r="GM35" s="125">
        <f>O35+AD35+AS35+BH35+BW35+CL35+DA35+DP35+EE35+ET35+FI35+FX35</f>
        <v>5697</v>
      </c>
    </row>
    <row r="36" spans="1:195" ht="12.75">
      <c r="A36" s="424"/>
      <c r="B36" s="126">
        <f>B35/D35</f>
        <v>0.5584484590860787</v>
      </c>
      <c r="C36" s="127">
        <f>C35/D35</f>
        <v>0.44155154091392135</v>
      </c>
      <c r="D36" s="127">
        <f>D35/D53</f>
        <v>0.10957149510945505</v>
      </c>
      <c r="E36" s="140">
        <f>E35/G35</f>
        <v>0.468503937007874</v>
      </c>
      <c r="F36" s="133">
        <f>F35/G35</f>
        <v>0.531496062992126</v>
      </c>
      <c r="G36" s="459">
        <f>G35/G53</f>
        <v>0.0964532543479912</v>
      </c>
      <c r="H36" s="132">
        <f>H35/I35</f>
        <v>0.013975155279503106</v>
      </c>
      <c r="I36" s="483">
        <f>I35/I35</f>
        <v>1</v>
      </c>
      <c r="J36" s="133">
        <f>J35/L35</f>
        <v>0.7294117647058823</v>
      </c>
      <c r="K36" s="133">
        <f>K35/L35</f>
        <v>0.27058823529411763</v>
      </c>
      <c r="L36" s="134">
        <f>L35/L35</f>
        <v>1</v>
      </c>
      <c r="M36" s="133">
        <f>M35/O35</f>
        <v>0.8992592592592593</v>
      </c>
      <c r="N36" s="133">
        <f>N35/O35</f>
        <v>0.10074074074074074</v>
      </c>
      <c r="O36" s="134">
        <f>O35/O35</f>
        <v>1</v>
      </c>
      <c r="P36" s="428"/>
      <c r="Q36" s="126">
        <f>Q35/S35</f>
        <v>0.557421451787649</v>
      </c>
      <c r="R36" s="127">
        <f>R35/S35</f>
        <v>0.44257854821235104</v>
      </c>
      <c r="S36" s="127">
        <f>S35/S53</f>
        <v>0.10282404055032585</v>
      </c>
      <c r="T36" s="140">
        <f>T35/V35</f>
        <v>0.4567669172932331</v>
      </c>
      <c r="U36" s="133">
        <f>U35/V35</f>
        <v>0.543233082706767</v>
      </c>
      <c r="V36" s="459">
        <f>V35/V53</f>
        <v>0.08246144307525381</v>
      </c>
      <c r="W36" s="132">
        <f>W35/X35</f>
        <v>0.10362257792754845</v>
      </c>
      <c r="X36" s="483">
        <f>X35/X35</f>
        <v>1</v>
      </c>
      <c r="Y36" s="133">
        <f>Y35/AA35</f>
        <v>0.6851851851851852</v>
      </c>
      <c r="Z36" s="133">
        <f>Z35/AA35</f>
        <v>0.3148148148148148</v>
      </c>
      <c r="AA36" s="134">
        <f>AA35/AA35</f>
        <v>1</v>
      </c>
      <c r="AB36" s="133">
        <f>AB35/AD35</f>
        <v>0.9083044982698962</v>
      </c>
      <c r="AC36" s="133">
        <f>AC35/AD35</f>
        <v>0.09169550173010381</v>
      </c>
      <c r="AD36" s="138">
        <f>AD35/AD35</f>
        <v>1</v>
      </c>
      <c r="AE36" s="429"/>
      <c r="AF36" s="126">
        <f>AF35/AH35</f>
        <v>0.470703125</v>
      </c>
      <c r="AG36" s="127">
        <f>AG35/AH35</f>
        <v>0.529296875</v>
      </c>
      <c r="AH36" s="127">
        <f>AH35/AH53</f>
        <v>0.11588954277953825</v>
      </c>
      <c r="AI36" s="140">
        <f>AI35/AK35</f>
        <v>0.4368932038834951</v>
      </c>
      <c r="AJ36" s="133">
        <f>AJ35/AK35</f>
        <v>0.5631067961165048</v>
      </c>
      <c r="AK36" s="459">
        <f>AK35/AK53</f>
        <v>0.08411908827678373</v>
      </c>
      <c r="AL36" s="132">
        <f>AL35/AM35</f>
        <v>0.0936</v>
      </c>
      <c r="AM36" s="483">
        <f>AM35/AM35</f>
        <v>1</v>
      </c>
      <c r="AN36" s="133">
        <f>AN35/AP35</f>
        <v>0.6787878787878788</v>
      </c>
      <c r="AO36" s="133">
        <f>AO35/AP35</f>
        <v>0.3212121212121212</v>
      </c>
      <c r="AP36" s="134">
        <f>AP35/AP35</f>
        <v>1</v>
      </c>
      <c r="AQ36" s="133">
        <f>AQ35/AS35</f>
        <v>0.9075235109717869</v>
      </c>
      <c r="AR36" s="133">
        <f>AR35/AS35</f>
        <v>0.09247648902821316</v>
      </c>
      <c r="AS36" s="134">
        <f>AS35/AS35</f>
        <v>1</v>
      </c>
      <c r="AT36" s="430"/>
      <c r="AU36" s="126">
        <f>AU35/AW35</f>
        <v>0.55783212161269</v>
      </c>
      <c r="AV36" s="127">
        <f>AV35/AW35</f>
        <v>0.44216787838731</v>
      </c>
      <c r="AW36" s="127">
        <f>AW35/AW53</f>
        <v>0.09706806954513376</v>
      </c>
      <c r="AX36" s="140">
        <f>AX35/AZ35</f>
        <v>0.4975124378109453</v>
      </c>
      <c r="AY36" s="133">
        <f>AY35/AZ35</f>
        <v>0.5024875621890548</v>
      </c>
      <c r="AZ36" s="459">
        <f>AZ35/AZ53</f>
        <v>0.08596356171413908</v>
      </c>
      <c r="BA36" s="132">
        <f>BA35/BB35</f>
        <v>0.0779816513761468</v>
      </c>
      <c r="BB36" s="483">
        <f>BB35/BB35</f>
        <v>1</v>
      </c>
      <c r="BC36" s="133">
        <f>BC35/BE35</f>
        <v>0.662</v>
      </c>
      <c r="BD36" s="133">
        <f>BD35/BE35</f>
        <v>0.338</v>
      </c>
      <c r="BE36" s="134">
        <f>BE35/BE35</f>
        <v>1</v>
      </c>
      <c r="BF36" s="133">
        <f>BF35/BH35</f>
        <v>0.8653465346534653</v>
      </c>
      <c r="BG36" s="133">
        <f>BG35/BH35</f>
        <v>0.13465346534653466</v>
      </c>
      <c r="BH36" s="134">
        <f>BH35/BH35</f>
        <v>1</v>
      </c>
      <c r="BI36" s="431"/>
      <c r="BJ36" s="126">
        <f>BJ35/BL35</f>
        <v>0.5756726457399103</v>
      </c>
      <c r="BK36" s="127">
        <f>BK35/BL35</f>
        <v>0.42432735426008966</v>
      </c>
      <c r="BL36" s="127">
        <f>BL35/BL53</f>
        <v>0.10726955685166256</v>
      </c>
      <c r="BM36" s="140">
        <f>BM35/BO35</f>
        <v>0.5013428827215757</v>
      </c>
      <c r="BN36" s="133">
        <f>BN35/BO35</f>
        <v>0.4986571172784244</v>
      </c>
      <c r="BO36" s="459">
        <f>BO35/BO53</f>
        <v>0.08516315949984751</v>
      </c>
      <c r="BP36" s="132">
        <f>BP35/BQ35</f>
        <v>0.09113100081366965</v>
      </c>
      <c r="BQ36" s="483">
        <f>BQ35/BQ35</f>
        <v>1</v>
      </c>
      <c r="BR36" s="133">
        <f>BR35/BT35</f>
        <v>0.7285714285714285</v>
      </c>
      <c r="BS36" s="133">
        <f>BS35/BT35</f>
        <v>0.2714285714285714</v>
      </c>
      <c r="BT36" s="134">
        <f>BT35/BT35</f>
        <v>1</v>
      </c>
      <c r="BU36" s="133">
        <f>BU35/BW35</f>
        <v>0.9012567324955116</v>
      </c>
      <c r="BV36" s="133">
        <f>BV35/BW35</f>
        <v>0.09874326750448834</v>
      </c>
      <c r="BW36" s="134">
        <f>BW35/BW35</f>
        <v>1</v>
      </c>
      <c r="BX36" s="432"/>
      <c r="BY36" s="126">
        <f>BY35/CA35</f>
        <v>0.5788336933045356</v>
      </c>
      <c r="BZ36" s="127">
        <f>BZ35/CA35</f>
        <v>0.42116630669546434</v>
      </c>
      <c r="CA36" s="127">
        <f>CA35/CA53</f>
        <v>0.10349452350793532</v>
      </c>
      <c r="CB36" s="140">
        <f>CB35/CD35</f>
        <v>0.6005612722170253</v>
      </c>
      <c r="CC36" s="133">
        <f>CC35/CD35</f>
        <v>0.39943872778297473</v>
      </c>
      <c r="CD36" s="459">
        <f>CD35/CD53</f>
        <v>0.09330540281050886</v>
      </c>
      <c r="CE36" s="132">
        <f>CE35/CF35</f>
        <v>0.12305168170631665</v>
      </c>
      <c r="CF36" s="483">
        <f>CF35/CF35</f>
        <v>1</v>
      </c>
      <c r="CG36" s="133">
        <f>CG35/CI35</f>
        <v>0.7990654205607477</v>
      </c>
      <c r="CH36" s="133">
        <f>CH35/CI35</f>
        <v>0.20093457943925233</v>
      </c>
      <c r="CI36" s="134">
        <f>CI35/CI35</f>
        <v>1</v>
      </c>
      <c r="CJ36" s="133">
        <f>CJ35/CL35</f>
        <v>0.8992974238875878</v>
      </c>
      <c r="CK36" s="133">
        <f>CK35/CL35</f>
        <v>0.10070257611241218</v>
      </c>
      <c r="CL36" s="134">
        <f>CL35/CL35</f>
        <v>1</v>
      </c>
      <c r="CM36" s="433"/>
      <c r="CN36" s="126">
        <f>CN35/CP35</f>
        <v>0.6620370370370371</v>
      </c>
      <c r="CO36" s="127">
        <f>CO35/CP35</f>
        <v>0.33796296296296297</v>
      </c>
      <c r="CP36" s="127">
        <f>CP35/CP53</f>
        <v>0.052304463637097426</v>
      </c>
      <c r="CQ36" s="140">
        <f>CQ35/CS35</f>
        <v>0.6731927710843374</v>
      </c>
      <c r="CR36" s="133">
        <f>CR35/CS35</f>
        <v>0.32680722891566266</v>
      </c>
      <c r="CS36" s="459">
        <f>CS35/CS53</f>
        <v>0.058194566170026295</v>
      </c>
      <c r="CT36" s="132">
        <f>CT35/CU35</f>
        <v>0.052781740370898715</v>
      </c>
      <c r="CU36" s="483">
        <f>CU35/CU35</f>
        <v>1</v>
      </c>
      <c r="CV36" s="133">
        <f>CV35/CX35</f>
        <v>0.814317673378076</v>
      </c>
      <c r="CW36" s="133">
        <f>CW35/CX35</f>
        <v>0.18568232662192394</v>
      </c>
      <c r="CX36" s="134">
        <f>CX35/CX35</f>
        <v>1</v>
      </c>
      <c r="CY36" s="133">
        <f>CY35/DA35</f>
        <v>0.9400921658986175</v>
      </c>
      <c r="CZ36" s="133">
        <f>CZ35/DA35</f>
        <v>0.059907834101382486</v>
      </c>
      <c r="DA36" s="134">
        <f>DA35/DA35</f>
        <v>1</v>
      </c>
      <c r="DB36" s="429"/>
      <c r="DC36" s="126">
        <f>DC35/DE35</f>
        <v>0.6222466960352423</v>
      </c>
      <c r="DD36" s="127">
        <f>DD35/DE35</f>
        <v>0.3777533039647577</v>
      </c>
      <c r="DE36" s="127">
        <f>DE35/DE53</f>
        <v>0.12121212121212122</v>
      </c>
      <c r="DF36" s="140">
        <f>DF35/DH35</f>
        <v>0.58195211786372</v>
      </c>
      <c r="DG36" s="133">
        <f>DG35/DH35</f>
        <v>0.4180478821362799</v>
      </c>
      <c r="DH36" s="459">
        <f>DH35/DH53</f>
        <v>0.07318059299191375</v>
      </c>
      <c r="DI36" s="132">
        <f>DI35/DJ35</f>
        <v>0.218705035971223</v>
      </c>
      <c r="DJ36" s="483">
        <f>DJ35/DJ35</f>
        <v>1</v>
      </c>
      <c r="DK36" s="133">
        <f>DK35/DM35</f>
        <v>0.8259493670886076</v>
      </c>
      <c r="DL36" s="133">
        <f>DL35/DM35</f>
        <v>0.17405063291139242</v>
      </c>
      <c r="DM36" s="134">
        <f>DM35/DM35</f>
        <v>1</v>
      </c>
      <c r="DN36" s="133">
        <f>DN35/DP35</f>
        <v>0.9118942731277533</v>
      </c>
      <c r="DO36" s="133">
        <f>DO35/DP35</f>
        <v>0.0881057268722467</v>
      </c>
      <c r="DP36" s="134">
        <f>DP35/DP35</f>
        <v>1</v>
      </c>
      <c r="DQ36" s="434"/>
      <c r="DR36" s="126">
        <f>DR35/DT35</f>
        <v>0.6387936943111721</v>
      </c>
      <c r="DS36" s="127">
        <f>DS35/DT35</f>
        <v>0.36120630568882794</v>
      </c>
      <c r="DT36" s="127">
        <f>DT35/DT53</f>
        <v>0.10013726835964311</v>
      </c>
      <c r="DU36" s="140">
        <f>DU35/DW35</f>
        <v>0.5317769130998703</v>
      </c>
      <c r="DV36" s="133">
        <f>DV35/DW35</f>
        <v>0.4682230869001297</v>
      </c>
      <c r="DW36" s="459">
        <f>DW35/DW53</f>
        <v>0.06553893233594016</v>
      </c>
      <c r="DX36" s="132">
        <f>DX35/DY35</f>
        <v>0.11683848797250859</v>
      </c>
      <c r="DY36" s="483">
        <f>DY35/DY35</f>
        <v>1</v>
      </c>
      <c r="DZ36" s="133">
        <f>DZ35/EB35</f>
        <v>0.8195121951219512</v>
      </c>
      <c r="EA36" s="133">
        <f>EA35/EB35</f>
        <v>0.18048780487804877</v>
      </c>
      <c r="EB36" s="134">
        <f>EB35/EB35</f>
        <v>1</v>
      </c>
      <c r="EC36" s="133">
        <f>EC35/EE35</f>
        <v>0.9196675900277008</v>
      </c>
      <c r="ED36" s="133">
        <f>ED35/EE35</f>
        <v>0.08033240997229917</v>
      </c>
      <c r="EE36" s="134">
        <f>EE35/EE35</f>
        <v>1</v>
      </c>
      <c r="EF36" s="435"/>
      <c r="EG36" s="126">
        <f>EG35/EI35</f>
        <v>0.6057919621749409</v>
      </c>
      <c r="EH36" s="127">
        <f>EH35/EI35</f>
        <v>0.3942080378250591</v>
      </c>
      <c r="EI36" s="127">
        <f>EI35/EI53</f>
        <v>0.10196456550560444</v>
      </c>
      <c r="EJ36" s="140">
        <f>EJ35/EL35</f>
        <v>0.484027105517909</v>
      </c>
      <c r="EK36" s="133">
        <f>EK35/EL35</f>
        <v>0.515972894482091</v>
      </c>
      <c r="EL36" s="459">
        <f>EL35/EL53</f>
        <v>0.08338041811284204</v>
      </c>
      <c r="EM36" s="132">
        <f>EM35/EN35</f>
        <v>0.060909090909090906</v>
      </c>
      <c r="EN36" s="483">
        <f>EN35/EN35</f>
        <v>1</v>
      </c>
      <c r="EO36" s="133">
        <f>EO35/EQ35</f>
        <v>0.688</v>
      </c>
      <c r="EP36" s="133">
        <f>EP35/EQ35</f>
        <v>0.312</v>
      </c>
      <c r="EQ36" s="134">
        <f>EQ35/EQ35</f>
        <v>1</v>
      </c>
      <c r="ER36" s="133">
        <f>ER35/ET35</f>
        <v>0.8780487804878049</v>
      </c>
      <c r="ES36" s="133">
        <f>ES35/ET35</f>
        <v>0.12195121951219512</v>
      </c>
      <c r="ET36" s="134">
        <f>ET35/ET35</f>
        <v>1</v>
      </c>
      <c r="EU36" s="436"/>
      <c r="EV36" s="126">
        <f>EV35/EX35</f>
        <v>0.5910151691948659</v>
      </c>
      <c r="EW36" s="127">
        <f>EW35/EX35</f>
        <v>0.4089848308051342</v>
      </c>
      <c r="EX36" s="127">
        <f>EX35/EX53</f>
        <v>0.10463980463980464</v>
      </c>
      <c r="EY36" s="140">
        <f>EY35/FA35</f>
        <v>0.4529991047448523</v>
      </c>
      <c r="EZ36" s="133">
        <f>EZ35/FA35</f>
        <v>0.5470008952551477</v>
      </c>
      <c r="FA36" s="459">
        <f>FA35/FA53</f>
        <v>0.08818188995026446</v>
      </c>
      <c r="FB36" s="132">
        <f>FB35/FC35</f>
        <v>0.14076923076923076</v>
      </c>
      <c r="FC36" s="483">
        <f>FC35/FC35</f>
        <v>1</v>
      </c>
      <c r="FD36" s="133">
        <f>FD35/FF35</f>
        <v>0.7727272727272727</v>
      </c>
      <c r="FE36" s="133">
        <f>FE35/FF35</f>
        <v>0.22727272727272727</v>
      </c>
      <c r="FF36" s="134">
        <f>FF35/FF35</f>
        <v>1</v>
      </c>
      <c r="FG36" s="133">
        <f>FG35/FI35</f>
        <v>0.8707037643207856</v>
      </c>
      <c r="FH36" s="133">
        <f>FH35/FI35</f>
        <v>0.12929623567921442</v>
      </c>
      <c r="FI36" s="134">
        <f>FI35/FI35</f>
        <v>1</v>
      </c>
      <c r="FJ36" s="437"/>
      <c r="FK36" s="126">
        <f>FK35/FM35</f>
        <v>0.5843935538592027</v>
      </c>
      <c r="FL36" s="127">
        <f>FL35/FM35</f>
        <v>0.4156064461407973</v>
      </c>
      <c r="FM36" s="127">
        <f>FM35/FM53</f>
        <v>0.08614642700569926</v>
      </c>
      <c r="FN36" s="140">
        <f>FN35/FP35</f>
        <v>0.5151515151515151</v>
      </c>
      <c r="FO36" s="133">
        <f>FO35/FP35</f>
        <v>0.48484848484848486</v>
      </c>
      <c r="FP36" s="459">
        <f>FP35/FP53</f>
        <v>0.07713414634146341</v>
      </c>
      <c r="FQ36" s="132">
        <f>FQ35/FR35</f>
        <v>0.17049180327868851</v>
      </c>
      <c r="FR36" s="483">
        <f>FR35/FR35</f>
        <v>1</v>
      </c>
      <c r="FS36" s="133">
        <f>FS35/FU35</f>
        <v>0.7340153452685422</v>
      </c>
      <c r="FT36" s="133">
        <f>FT35/FU35</f>
        <v>0.2659846547314578</v>
      </c>
      <c r="FU36" s="134">
        <f>FU35/FU35</f>
        <v>1</v>
      </c>
      <c r="FV36" s="133">
        <f>FV35/FX35</f>
        <v>0.9211956521739131</v>
      </c>
      <c r="FW36" s="133">
        <f>FW35/FX35</f>
        <v>0.07880434782608696</v>
      </c>
      <c r="FX36" s="134">
        <f>FX35/FX35</f>
        <v>1</v>
      </c>
      <c r="FY36" s="139"/>
      <c r="FZ36" s="126">
        <f>FZ35/GB35</f>
        <v>0.5742442697375706</v>
      </c>
      <c r="GA36" s="127">
        <f>GA35/GB35</f>
        <v>0.4257557302624294</v>
      </c>
      <c r="GB36" s="127">
        <f>GB35/GB35</f>
        <v>1</v>
      </c>
      <c r="GC36" s="140">
        <f>GC35/GE35</f>
        <v>0.5065396275443915</v>
      </c>
      <c r="GD36" s="127">
        <f>GD35/GE35</f>
        <v>0.4934603724556085</v>
      </c>
      <c r="GE36" s="129">
        <f>GE35/GE53</f>
        <v>0.08168651341158824</v>
      </c>
      <c r="GF36" s="302">
        <f>GF35/GG35</f>
        <v>0.10134661788744453</v>
      </c>
      <c r="GG36" s="463">
        <f>GG35/GG35</f>
        <v>1</v>
      </c>
      <c r="GH36" s="132">
        <f>GH35/GJ35</f>
        <v>0.7417920656634747</v>
      </c>
      <c r="GI36" s="133">
        <f>GI35/GJ35</f>
        <v>0.25820793433652534</v>
      </c>
      <c r="GJ36" s="134">
        <f>GJ35/GJ35</f>
        <v>1</v>
      </c>
      <c r="GK36" s="132">
        <f>GK35/GM35</f>
        <v>0.8980164999122345</v>
      </c>
      <c r="GL36" s="133">
        <f>GL35/GM35</f>
        <v>0.1019835000877655</v>
      </c>
      <c r="GM36" s="134">
        <f>GM35/GM35</f>
        <v>1</v>
      </c>
    </row>
    <row r="37" spans="1:195" ht="12.75">
      <c r="A37" s="394" t="s">
        <v>61</v>
      </c>
      <c r="B37" s="145">
        <v>672</v>
      </c>
      <c r="C37" s="146">
        <v>458</v>
      </c>
      <c r="D37" s="147">
        <f>SUM(B37:C37)</f>
        <v>1130</v>
      </c>
      <c r="E37" s="406">
        <f>G37-F37</f>
        <v>681</v>
      </c>
      <c r="F37" s="407">
        <v>699</v>
      </c>
      <c r="G37" s="408">
        <v>1380</v>
      </c>
      <c r="H37" s="153">
        <v>4</v>
      </c>
      <c r="I37" s="397">
        <f>G37+H37</f>
        <v>1384</v>
      </c>
      <c r="J37" s="154">
        <v>445</v>
      </c>
      <c r="K37" s="398">
        <f>L37-J37</f>
        <v>236</v>
      </c>
      <c r="L37" s="409">
        <f>E37</f>
        <v>681</v>
      </c>
      <c r="M37" s="410">
        <v>630</v>
      </c>
      <c r="N37" s="154">
        <f>O37-M37</f>
        <v>69</v>
      </c>
      <c r="O37" s="155">
        <f>F37</f>
        <v>699</v>
      </c>
      <c r="P37" s="400" t="s">
        <v>61</v>
      </c>
      <c r="Q37" s="145">
        <v>653</v>
      </c>
      <c r="R37" s="146">
        <v>370</v>
      </c>
      <c r="S37" s="147">
        <f>SUM(Q37:R37)</f>
        <v>1023</v>
      </c>
      <c r="T37" s="406">
        <f>V37-U37</f>
        <v>573</v>
      </c>
      <c r="U37" s="407">
        <v>473</v>
      </c>
      <c r="V37" s="408">
        <v>1046</v>
      </c>
      <c r="W37" s="153">
        <v>99</v>
      </c>
      <c r="X37" s="397">
        <f>V37+W37</f>
        <v>1145</v>
      </c>
      <c r="Y37" s="154">
        <v>370</v>
      </c>
      <c r="Z37" s="398">
        <f>AA37-Y37</f>
        <v>203</v>
      </c>
      <c r="AA37" s="409">
        <f>T37</f>
        <v>573</v>
      </c>
      <c r="AB37" s="410">
        <v>428</v>
      </c>
      <c r="AC37" s="154">
        <f>AD37-AB37</f>
        <v>45</v>
      </c>
      <c r="AD37" s="154">
        <f>U37</f>
        <v>473</v>
      </c>
      <c r="AE37" s="403" t="s">
        <v>61</v>
      </c>
      <c r="AF37" s="145">
        <v>689</v>
      </c>
      <c r="AG37" s="146">
        <v>470</v>
      </c>
      <c r="AH37" s="147">
        <f>SUM(AF37:AG37)</f>
        <v>1159</v>
      </c>
      <c r="AI37" s="406">
        <f>AK37-AJ37</f>
        <v>714</v>
      </c>
      <c r="AJ37" s="407">
        <v>654</v>
      </c>
      <c r="AK37" s="147">
        <v>1368</v>
      </c>
      <c r="AL37" s="153">
        <v>171</v>
      </c>
      <c r="AM37" s="397">
        <f>AK37+AL37</f>
        <v>1539</v>
      </c>
      <c r="AN37" s="154">
        <v>455</v>
      </c>
      <c r="AO37" s="398">
        <f>AP37-AN37</f>
        <v>259</v>
      </c>
      <c r="AP37" s="409">
        <f>AI37</f>
        <v>714</v>
      </c>
      <c r="AQ37" s="410">
        <v>567</v>
      </c>
      <c r="AR37" s="154">
        <f>AS37-AQ37</f>
        <v>87</v>
      </c>
      <c r="AS37" s="155">
        <f>AJ37</f>
        <v>654</v>
      </c>
      <c r="AT37" s="404" t="s">
        <v>61</v>
      </c>
      <c r="AU37" s="145">
        <v>548</v>
      </c>
      <c r="AV37" s="146">
        <v>345</v>
      </c>
      <c r="AW37" s="147">
        <f>SUM(AU37:AV37)</f>
        <v>893</v>
      </c>
      <c r="AX37" s="406">
        <f>AZ37-AY37</f>
        <v>583</v>
      </c>
      <c r="AY37" s="407">
        <v>385</v>
      </c>
      <c r="AZ37" s="147">
        <v>968</v>
      </c>
      <c r="BA37" s="153">
        <v>139</v>
      </c>
      <c r="BB37" s="397">
        <f>AZ37+BA37</f>
        <v>1107</v>
      </c>
      <c r="BC37" s="154">
        <v>373</v>
      </c>
      <c r="BD37" s="398">
        <f>BE37-BC37</f>
        <v>210</v>
      </c>
      <c r="BE37" s="409">
        <f>AX37</f>
        <v>583</v>
      </c>
      <c r="BF37" s="410">
        <v>328</v>
      </c>
      <c r="BG37" s="154">
        <f>BH37-BF37</f>
        <v>57</v>
      </c>
      <c r="BH37" s="155">
        <f>AY37</f>
        <v>385</v>
      </c>
      <c r="BI37" s="405" t="s">
        <v>61</v>
      </c>
      <c r="BJ37" s="145">
        <v>654</v>
      </c>
      <c r="BK37" s="146">
        <v>264</v>
      </c>
      <c r="BL37" s="147">
        <f>SUM(BJ37:BK37)</f>
        <v>918</v>
      </c>
      <c r="BM37" s="395">
        <f>BO37-BN37</f>
        <v>674</v>
      </c>
      <c r="BN37" s="396">
        <v>411</v>
      </c>
      <c r="BO37" s="397">
        <v>1085</v>
      </c>
      <c r="BP37" s="153">
        <v>152</v>
      </c>
      <c r="BQ37" s="397">
        <f>BO37+BP37</f>
        <v>1237</v>
      </c>
      <c r="BR37" s="154">
        <v>421</v>
      </c>
      <c r="BS37" s="398">
        <f>BT37-BR37</f>
        <v>253</v>
      </c>
      <c r="BT37" s="409">
        <f>BM37</f>
        <v>674</v>
      </c>
      <c r="BU37" s="410">
        <v>371</v>
      </c>
      <c r="BV37" s="154">
        <f>BW37-BU37</f>
        <v>40</v>
      </c>
      <c r="BW37" s="155">
        <f>BN37</f>
        <v>411</v>
      </c>
      <c r="BX37" s="411" t="s">
        <v>61</v>
      </c>
      <c r="BY37" s="145">
        <v>561</v>
      </c>
      <c r="BZ37" s="146">
        <v>321</v>
      </c>
      <c r="CA37" s="147">
        <f>SUM(BY37:BZ37)</f>
        <v>882</v>
      </c>
      <c r="CB37" s="406">
        <f>CD37-CC37</f>
        <v>692</v>
      </c>
      <c r="CC37" s="407">
        <v>432</v>
      </c>
      <c r="CD37" s="147">
        <v>1124</v>
      </c>
      <c r="CE37" s="153"/>
      <c r="CF37" s="397">
        <f>CD37+CE37</f>
        <v>1124</v>
      </c>
      <c r="CG37" s="154"/>
      <c r="CH37" s="398">
        <f>CI37-CG37</f>
        <v>692</v>
      </c>
      <c r="CI37" s="409">
        <f>CB37</f>
        <v>692</v>
      </c>
      <c r="CJ37" s="410"/>
      <c r="CK37" s="154">
        <f>CL37-CJ37</f>
        <v>432</v>
      </c>
      <c r="CL37" s="155">
        <f>CC37</f>
        <v>432</v>
      </c>
      <c r="CM37" s="412" t="s">
        <v>61</v>
      </c>
      <c r="CN37" s="145">
        <v>680</v>
      </c>
      <c r="CO37" s="146">
        <v>265</v>
      </c>
      <c r="CP37" s="147">
        <f>SUM(CN37:CO37)</f>
        <v>945</v>
      </c>
      <c r="CQ37" s="406">
        <f>CS37-CR37</f>
        <v>1076</v>
      </c>
      <c r="CR37" s="407">
        <v>552</v>
      </c>
      <c r="CS37" s="147">
        <v>1628</v>
      </c>
      <c r="CT37" s="153">
        <v>112</v>
      </c>
      <c r="CU37" s="397">
        <f>CS37+CT37</f>
        <v>1740</v>
      </c>
      <c r="CV37" s="154">
        <v>793</v>
      </c>
      <c r="CW37" s="398">
        <f>CX37-CV37</f>
        <v>283</v>
      </c>
      <c r="CX37" s="409">
        <f>CQ37</f>
        <v>1076</v>
      </c>
      <c r="CY37" s="410">
        <v>480</v>
      </c>
      <c r="CZ37" s="154">
        <f>DA37-CY37</f>
        <v>72</v>
      </c>
      <c r="DA37" s="155">
        <f>CR37</f>
        <v>552</v>
      </c>
      <c r="DB37" s="403" t="s">
        <v>61</v>
      </c>
      <c r="DC37" s="145"/>
      <c r="DD37" s="146"/>
      <c r="DE37" s="147">
        <f>SUM(DC37:DD37)</f>
        <v>0</v>
      </c>
      <c r="DF37" s="406">
        <f>DH37-DG37</f>
        <v>0</v>
      </c>
      <c r="DG37" s="407"/>
      <c r="DH37" s="408">
        <v>0</v>
      </c>
      <c r="DI37" s="153"/>
      <c r="DJ37" s="397">
        <f>DH37+DI37</f>
        <v>0</v>
      </c>
      <c r="DK37" s="154"/>
      <c r="DL37" s="398">
        <f>DM37-DK37</f>
        <v>0</v>
      </c>
      <c r="DM37" s="409">
        <f>DF37</f>
        <v>0</v>
      </c>
      <c r="DN37" s="410"/>
      <c r="DO37" s="154">
        <f>DP37-DN37</f>
        <v>0</v>
      </c>
      <c r="DP37" s="155">
        <f>DG37</f>
        <v>0</v>
      </c>
      <c r="DQ37" s="415" t="s">
        <v>61</v>
      </c>
      <c r="DR37" s="145">
        <v>706</v>
      </c>
      <c r="DS37" s="146">
        <v>299</v>
      </c>
      <c r="DT37" s="147">
        <f>SUM(DR37:DS37)</f>
        <v>1005</v>
      </c>
      <c r="DU37" s="406">
        <f>DW37-DV37</f>
        <v>861</v>
      </c>
      <c r="DV37" s="407">
        <v>533</v>
      </c>
      <c r="DW37" s="408">
        <v>1394</v>
      </c>
      <c r="DX37" s="153">
        <v>281</v>
      </c>
      <c r="DY37" s="397">
        <f>DW37+DX37</f>
        <v>1675</v>
      </c>
      <c r="DZ37" s="154">
        <v>595</v>
      </c>
      <c r="EA37" s="398">
        <f>EB37-DZ37</f>
        <v>266</v>
      </c>
      <c r="EB37" s="409">
        <f>DU37</f>
        <v>861</v>
      </c>
      <c r="EC37" s="410"/>
      <c r="ED37" s="154">
        <f>EE37-EC37</f>
        <v>533</v>
      </c>
      <c r="EE37" s="155">
        <f>DV37</f>
        <v>533</v>
      </c>
      <c r="EF37" s="416" t="s">
        <v>61</v>
      </c>
      <c r="EG37" s="145">
        <v>693</v>
      </c>
      <c r="EH37" s="146">
        <v>425</v>
      </c>
      <c r="EI37" s="147">
        <f>SUM(EG37:EH37)</f>
        <v>1118</v>
      </c>
      <c r="EJ37" s="406">
        <f>EL37-EK37</f>
        <v>628</v>
      </c>
      <c r="EK37" s="407">
        <v>519</v>
      </c>
      <c r="EL37" s="408">
        <v>1147</v>
      </c>
      <c r="EM37" s="153">
        <v>132</v>
      </c>
      <c r="EN37" s="397">
        <f>EL37+EM37</f>
        <v>1279</v>
      </c>
      <c r="EO37" s="465">
        <v>419</v>
      </c>
      <c r="EP37" s="398">
        <f>EQ37-EO37</f>
        <v>209</v>
      </c>
      <c r="EQ37" s="409">
        <f>EJ37</f>
        <v>628</v>
      </c>
      <c r="ER37" s="410">
        <v>485</v>
      </c>
      <c r="ES37" s="154">
        <f>ET37-ER37</f>
        <v>34</v>
      </c>
      <c r="ET37" s="155">
        <f>EK37</f>
        <v>519</v>
      </c>
      <c r="EU37" s="418" t="s">
        <v>61</v>
      </c>
      <c r="EV37" s="145">
        <v>602</v>
      </c>
      <c r="EW37" s="146">
        <v>382</v>
      </c>
      <c r="EX37" s="147">
        <f>SUM(EV37:EW37)</f>
        <v>984</v>
      </c>
      <c r="EY37" s="406">
        <f>FA37-EZ37</f>
        <v>504</v>
      </c>
      <c r="EZ37" s="407">
        <v>546</v>
      </c>
      <c r="FA37" s="408">
        <v>1050</v>
      </c>
      <c r="FB37" s="153">
        <v>162</v>
      </c>
      <c r="FC37" s="397">
        <f>FA37+FB37</f>
        <v>1212</v>
      </c>
      <c r="FD37" s="154">
        <v>354</v>
      </c>
      <c r="FE37" s="398">
        <f>FF37-FD37</f>
        <v>150</v>
      </c>
      <c r="FF37" s="409">
        <f>EY37</f>
        <v>504</v>
      </c>
      <c r="FG37" s="410">
        <v>493</v>
      </c>
      <c r="FH37" s="154">
        <f>FI37-FG37</f>
        <v>53</v>
      </c>
      <c r="FI37" s="155">
        <f>EZ37</f>
        <v>546</v>
      </c>
      <c r="FJ37" s="419" t="s">
        <v>61</v>
      </c>
      <c r="FK37" s="145">
        <v>449</v>
      </c>
      <c r="FL37" s="146">
        <v>215</v>
      </c>
      <c r="FM37" s="147">
        <f>SUM(FK37:FL37)</f>
        <v>664</v>
      </c>
      <c r="FN37" s="406">
        <f>FP37-FO37</f>
        <v>401</v>
      </c>
      <c r="FO37" s="407">
        <v>338</v>
      </c>
      <c r="FP37" s="147">
        <v>739</v>
      </c>
      <c r="FQ37" s="153">
        <v>193</v>
      </c>
      <c r="FR37" s="397">
        <f>FP37+FQ37</f>
        <v>932</v>
      </c>
      <c r="FS37" s="154">
        <v>312</v>
      </c>
      <c r="FT37" s="398">
        <f>FU37-FS37</f>
        <v>89</v>
      </c>
      <c r="FU37" s="409">
        <f>FN37</f>
        <v>401</v>
      </c>
      <c r="FV37" s="410">
        <v>298</v>
      </c>
      <c r="FW37" s="154">
        <f>FX37-FV37</f>
        <v>40</v>
      </c>
      <c r="FX37" s="155">
        <f>FO37</f>
        <v>338</v>
      </c>
      <c r="FY37" s="122" t="s">
        <v>61</v>
      </c>
      <c r="FZ37" s="158">
        <f>B37+Q37+AF37+AU37+BJ37+BY37+CN37+DC37+DR37+EG37+EV37+FK37</f>
        <v>6907</v>
      </c>
      <c r="GA37" s="159">
        <f>C37+R37+AG37+AV37+BK37+BZ37+CO37+DD37+DS37+EH37+EW37+FL37</f>
        <v>3814</v>
      </c>
      <c r="GB37" s="491">
        <f>SUM(FZ37:GA37)</f>
        <v>10721</v>
      </c>
      <c r="GC37" s="158">
        <f>E37+T37+AI37+AX37+BM37+CB37+CQ37+DF37+DU37+EJ37+EY37+FN37</f>
        <v>7387</v>
      </c>
      <c r="GD37" s="159">
        <f>F37+U37+AJ37+AY37+BN37+CC37+CR37+DG37+DV37+EK37+EZ37+FO37</f>
        <v>5542</v>
      </c>
      <c r="GE37" s="79">
        <f>SUM(GC37:GD37)</f>
        <v>12929</v>
      </c>
      <c r="GF37" s="93">
        <f>H37+W37+AL37+BA37+BP37+CE37+CT37+DI37+DX37+EM37+FB37+FQ37</f>
        <v>1445</v>
      </c>
      <c r="GG37" s="79">
        <f>GE37+GF37</f>
        <v>14374</v>
      </c>
      <c r="GH37" s="158">
        <f>J37+Y37+AN37+BC37+BR37+CG37+CV37+DK37+DZ37+EO37+FD37+FS37</f>
        <v>4537</v>
      </c>
      <c r="GI37" s="159">
        <f>K37+Z37+AO37+BD37+BS37+CH37+CW37+DL37+EA37+EP37+FE37+FT37</f>
        <v>2850</v>
      </c>
      <c r="GJ37" s="160">
        <f>L37+AA37+AP37+BE37+BT37+CI37+CX37+DM37+EB37+EQ37+FF37+FU37</f>
        <v>7387</v>
      </c>
      <c r="GK37" s="159">
        <f>M37+AB37+AQ37+BF37+BU37+CJ37+CY37+DN37+EC37+ER37+FG37+FV37</f>
        <v>4080</v>
      </c>
      <c r="GL37" s="159">
        <f>N37+AC37+AR37+BG37+BV37+CK37+CZ37+DO37+ED37+ES37+FH37+FW37</f>
        <v>1462</v>
      </c>
      <c r="GM37" s="160">
        <f>O37+AD37+AS37+BH37+BW37+CL37+DA37+DP37+EE37+ET37+FI37+FX37</f>
        <v>5542</v>
      </c>
    </row>
    <row r="38" spans="1:195" ht="12.75">
      <c r="A38" s="424"/>
      <c r="B38" s="161">
        <f>B37/D37</f>
        <v>0.5946902654867257</v>
      </c>
      <c r="C38" s="162">
        <f>C37/D37</f>
        <v>0.40530973451327434</v>
      </c>
      <c r="D38" s="162">
        <f>D37/D53</f>
        <v>0.06578947368421052</v>
      </c>
      <c r="E38" s="425">
        <f>E37/G37</f>
        <v>0.4934782608695652</v>
      </c>
      <c r="F38" s="307">
        <f>F37/G37</f>
        <v>0.5065217391304347</v>
      </c>
      <c r="G38" s="426">
        <f>G37/G53</f>
        <v>0.10480747322852586</v>
      </c>
      <c r="H38" s="306">
        <f>H37/I37</f>
        <v>0.002890173410404624</v>
      </c>
      <c r="I38" s="427">
        <f>I37/I37</f>
        <v>1</v>
      </c>
      <c r="J38" s="163">
        <f>J37/L37</f>
        <v>0.6534508076358296</v>
      </c>
      <c r="K38" s="164">
        <f>K37/L37</f>
        <v>0.3465491923641703</v>
      </c>
      <c r="L38" s="168">
        <f>L37/L37</f>
        <v>1</v>
      </c>
      <c r="M38" s="163">
        <f>M37/O37</f>
        <v>0.9012875536480687</v>
      </c>
      <c r="N38" s="164">
        <f>N37/O37</f>
        <v>0.09871244635193133</v>
      </c>
      <c r="O38" s="168">
        <f>O37/O37</f>
        <v>1</v>
      </c>
      <c r="P38" s="428"/>
      <c r="Q38" s="161">
        <f>Q37/S37</f>
        <v>0.6383186705767351</v>
      </c>
      <c r="R38" s="162">
        <f>R37/S37</f>
        <v>0.3616813294232649</v>
      </c>
      <c r="S38" s="162">
        <f>S37/S53</f>
        <v>0.05698211997994764</v>
      </c>
      <c r="T38" s="425">
        <f>T37/V37</f>
        <v>0.5478011472275335</v>
      </c>
      <c r="U38" s="307">
        <f>U37/V37</f>
        <v>0.4521988527724665</v>
      </c>
      <c r="V38" s="426">
        <f>V37/V53</f>
        <v>0.0810664186623266</v>
      </c>
      <c r="W38" s="306">
        <f>W37/X37</f>
        <v>0.08646288209606987</v>
      </c>
      <c r="X38" s="427">
        <f>X37/X37</f>
        <v>1</v>
      </c>
      <c r="Y38" s="163">
        <f>Y37/AA37</f>
        <v>0.6457242582897034</v>
      </c>
      <c r="Z38" s="164">
        <f>Z37/AA37</f>
        <v>0.3542757417102967</v>
      </c>
      <c r="AA38" s="168">
        <f>AA37/AA37</f>
        <v>1</v>
      </c>
      <c r="AB38" s="163">
        <f>AB37/AD37</f>
        <v>0.904862579281184</v>
      </c>
      <c r="AC38" s="164">
        <f>AC37/AD37</f>
        <v>0.09513742071881606</v>
      </c>
      <c r="AD38" s="169">
        <f>AD37/AD37</f>
        <v>1</v>
      </c>
      <c r="AE38" s="429"/>
      <c r="AF38" s="161">
        <f>AF37/AH37</f>
        <v>0.5944779982743744</v>
      </c>
      <c r="AG38" s="162">
        <f>AG37/AH37</f>
        <v>0.4055220017256255</v>
      </c>
      <c r="AH38" s="162">
        <f>AH37/AH53</f>
        <v>0.06558397464916252</v>
      </c>
      <c r="AI38" s="425">
        <f>AI37/AK37</f>
        <v>0.5219298245614035</v>
      </c>
      <c r="AJ38" s="307">
        <f>AJ37/AK37</f>
        <v>0.4780701754385965</v>
      </c>
      <c r="AK38" s="426">
        <f>AK37/AK53</f>
        <v>0.10156656024946173</v>
      </c>
      <c r="AL38" s="306">
        <f>AL37/AM37</f>
        <v>0.1111111111111111</v>
      </c>
      <c r="AM38" s="427">
        <f>AM37/AM37</f>
        <v>1</v>
      </c>
      <c r="AN38" s="163">
        <f>AN37/AP37</f>
        <v>0.6372549019607843</v>
      </c>
      <c r="AO38" s="164">
        <f>AO37/AP37</f>
        <v>0.3627450980392157</v>
      </c>
      <c r="AP38" s="168">
        <f>AP37/AP37</f>
        <v>1</v>
      </c>
      <c r="AQ38" s="163">
        <f>AQ37/AS37</f>
        <v>0.8669724770642202</v>
      </c>
      <c r="AR38" s="164">
        <f>AR37/AS37</f>
        <v>0.13302752293577982</v>
      </c>
      <c r="AS38" s="168">
        <f>AS37/AS37</f>
        <v>1</v>
      </c>
      <c r="AT38" s="430"/>
      <c r="AU38" s="161">
        <f>AU37/AW37</f>
        <v>0.6136618141097424</v>
      </c>
      <c r="AV38" s="162">
        <f>AV37/AW37</f>
        <v>0.38633818589025753</v>
      </c>
      <c r="AW38" s="162">
        <f>AW37/AW53</f>
        <v>0.05729133252069032</v>
      </c>
      <c r="AX38" s="425">
        <f>AX37/AZ37</f>
        <v>0.6022727272727273</v>
      </c>
      <c r="AY38" s="307">
        <f>AY37/AZ37</f>
        <v>0.3977272727272727</v>
      </c>
      <c r="AZ38" s="426">
        <f>AZ37/AZ53</f>
        <v>0.08279873406894192</v>
      </c>
      <c r="BA38" s="306">
        <f>BA37/BB37</f>
        <v>0.12556458897922312</v>
      </c>
      <c r="BB38" s="427">
        <f>BB37/BB37</f>
        <v>1</v>
      </c>
      <c r="BC38" s="163">
        <f>BC37/BE37</f>
        <v>0.6397941680960549</v>
      </c>
      <c r="BD38" s="164">
        <f>BD37/BE37</f>
        <v>0.3602058319039451</v>
      </c>
      <c r="BE38" s="168">
        <f>BE37/BE37</f>
        <v>1</v>
      </c>
      <c r="BF38" s="163">
        <f>BF37/BH37</f>
        <v>0.8519480519480519</v>
      </c>
      <c r="BG38" s="164">
        <f>BG37/BH37</f>
        <v>0.14805194805194805</v>
      </c>
      <c r="BH38" s="168">
        <f>BH37/BH37</f>
        <v>1</v>
      </c>
      <c r="BI38" s="431"/>
      <c r="BJ38" s="161">
        <f>BJ37/BL37</f>
        <v>0.7124183006535948</v>
      </c>
      <c r="BK38" s="162">
        <f>BK37/BL37</f>
        <v>0.2875816993464052</v>
      </c>
      <c r="BL38" s="162">
        <f>BL37/BL53</f>
        <v>0.055198123985328605</v>
      </c>
      <c r="BM38" s="425">
        <f>BM37/BO37</f>
        <v>0.6211981566820276</v>
      </c>
      <c r="BN38" s="307">
        <f>BN37/BO37</f>
        <v>0.37880184331797234</v>
      </c>
      <c r="BO38" s="426">
        <f>BO37/BO53</f>
        <v>0.0827233912778286</v>
      </c>
      <c r="BP38" s="306">
        <f>BP37/BQ37</f>
        <v>0.12287793047696038</v>
      </c>
      <c r="BQ38" s="427">
        <f>BQ37/BQ37</f>
        <v>1</v>
      </c>
      <c r="BR38" s="163">
        <f>BR37/BT37</f>
        <v>0.6246290801186943</v>
      </c>
      <c r="BS38" s="164">
        <f>BS37/BT37</f>
        <v>0.37537091988130566</v>
      </c>
      <c r="BT38" s="168">
        <f>BT37/BT37</f>
        <v>1</v>
      </c>
      <c r="BU38" s="163">
        <f>BU37/BW37</f>
        <v>0.902676399026764</v>
      </c>
      <c r="BV38" s="164">
        <f>BV37/BW37</f>
        <v>0.09732360097323602</v>
      </c>
      <c r="BW38" s="168">
        <f>BW37/BW37</f>
        <v>1</v>
      </c>
      <c r="BX38" s="432"/>
      <c r="BY38" s="161">
        <f>BY37/CA37</f>
        <v>0.6360544217687075</v>
      </c>
      <c r="BZ38" s="162">
        <f>BZ37/CA37</f>
        <v>0.36394557823129253</v>
      </c>
      <c r="CA38" s="162">
        <f>CA37/CA53</f>
        <v>0.06571790477609717</v>
      </c>
      <c r="CB38" s="425">
        <f>CB37/CD37</f>
        <v>0.6156583629893239</v>
      </c>
      <c r="CC38" s="307">
        <f>CC37/CD37</f>
        <v>0.38434163701067614</v>
      </c>
      <c r="CD38" s="426">
        <f>CD37/CD53</f>
        <v>0.09810596142096535</v>
      </c>
      <c r="CE38" s="306">
        <f>CE37/CF37</f>
        <v>0</v>
      </c>
      <c r="CF38" s="427">
        <f>CF37/CF37</f>
        <v>1</v>
      </c>
      <c r="CG38" s="163">
        <f>CG37/CI37</f>
        <v>0</v>
      </c>
      <c r="CH38" s="164">
        <f>CH37/CI37</f>
        <v>1</v>
      </c>
      <c r="CI38" s="168">
        <f>CI37/CI37</f>
        <v>1</v>
      </c>
      <c r="CJ38" s="163">
        <f>CJ37/CL37</f>
        <v>0</v>
      </c>
      <c r="CK38" s="164">
        <f>CK37/CL37</f>
        <v>1</v>
      </c>
      <c r="CL38" s="168">
        <f>CL37/CL37</f>
        <v>1</v>
      </c>
      <c r="CM38" s="433"/>
      <c r="CN38" s="161">
        <f>CN37/CP37</f>
        <v>0.7195767195767195</v>
      </c>
      <c r="CO38" s="162">
        <f>CO37/CP37</f>
        <v>0.2804232804232804</v>
      </c>
      <c r="CP38" s="162">
        <f>CP37/CP53</f>
        <v>0.07627734280410041</v>
      </c>
      <c r="CQ38" s="425">
        <f>CQ37/CS37</f>
        <v>0.6609336609336609</v>
      </c>
      <c r="CR38" s="307">
        <f>CR37/CS37</f>
        <v>0.33906633906633904</v>
      </c>
      <c r="CS38" s="426">
        <f>CS37/CS53</f>
        <v>0.14268185801928132</v>
      </c>
      <c r="CT38" s="306">
        <f>CT37/CU37</f>
        <v>0.06436781609195402</v>
      </c>
      <c r="CU38" s="427">
        <f>CU37/CU37</f>
        <v>1</v>
      </c>
      <c r="CV38" s="163">
        <f>CV37/CX37</f>
        <v>0.7369888475836431</v>
      </c>
      <c r="CW38" s="164">
        <f>CW37/CX37</f>
        <v>0.26301115241635686</v>
      </c>
      <c r="CX38" s="168">
        <f>CX37/CX37</f>
        <v>1</v>
      </c>
      <c r="CY38" s="163">
        <f>CY37/DA37</f>
        <v>0.8695652173913043</v>
      </c>
      <c r="CZ38" s="164">
        <f>CZ37/DA37</f>
        <v>0.13043478260869565</v>
      </c>
      <c r="DA38" s="168">
        <f>DA37/DA37</f>
        <v>1</v>
      </c>
      <c r="DB38" s="429" t="s">
        <v>62</v>
      </c>
      <c r="DC38" s="161" t="e">
        <f>DC37/DE37</f>
        <v>#DIV/0!</v>
      </c>
      <c r="DD38" s="162" t="e">
        <f>DD37/DE37</f>
        <v>#DIV/0!</v>
      </c>
      <c r="DE38" s="162">
        <f>DE37/DE53</f>
        <v>0</v>
      </c>
      <c r="DF38" s="425" t="e">
        <f>DF37/DH37</f>
        <v>#DIV/0!</v>
      </c>
      <c r="DG38" s="307" t="e">
        <f>DG37/DH37</f>
        <v>#DIV/0!</v>
      </c>
      <c r="DH38" s="426">
        <f>DH37/DH53</f>
        <v>0</v>
      </c>
      <c r="DI38" s="306" t="e">
        <f>DI37/DJ37</f>
        <v>#DIV/0!</v>
      </c>
      <c r="DJ38" s="427" t="e">
        <f>DJ37/DJ37</f>
        <v>#DIV/0!</v>
      </c>
      <c r="DK38" s="163" t="e">
        <f>DK37/DM37</f>
        <v>#DIV/0!</v>
      </c>
      <c r="DL38" s="164" t="e">
        <f>DL37/DM37</f>
        <v>#DIV/0!</v>
      </c>
      <c r="DM38" s="168" t="e">
        <f>DM37/DM37</f>
        <v>#DIV/0!</v>
      </c>
      <c r="DN38" s="163" t="e">
        <f>DN37/DP37</f>
        <v>#DIV/0!</v>
      </c>
      <c r="DO38" s="164" t="e">
        <f>DO37/DP37</f>
        <v>#DIV/0!</v>
      </c>
      <c r="DP38" s="168" t="e">
        <f>DP37/DP37</f>
        <v>#DIV/0!</v>
      </c>
      <c r="DQ38" s="434"/>
      <c r="DR38" s="161">
        <f>DR37/DT37</f>
        <v>0.7024875621890547</v>
      </c>
      <c r="DS38" s="162">
        <f>DS37/DT37</f>
        <v>0.2975124378109453</v>
      </c>
      <c r="DT38" s="162">
        <f>DT37/DT53</f>
        <v>0.06897735072065889</v>
      </c>
      <c r="DU38" s="425">
        <f>DU37/DW37</f>
        <v>0.6176470588235294</v>
      </c>
      <c r="DV38" s="307">
        <f>DV37/DW37</f>
        <v>0.38235294117647056</v>
      </c>
      <c r="DW38" s="426">
        <f>DW37/DW53</f>
        <v>0.11849710982658959</v>
      </c>
      <c r="DX38" s="306">
        <f>DX37/DY37</f>
        <v>0.16776119402985074</v>
      </c>
      <c r="DY38" s="427">
        <f>DY37/DY37</f>
        <v>1</v>
      </c>
      <c r="DZ38" s="163">
        <f>DZ37/EB37</f>
        <v>0.6910569105691057</v>
      </c>
      <c r="EA38" s="164">
        <f>EA37/EB37</f>
        <v>0.3089430894308943</v>
      </c>
      <c r="EB38" s="168">
        <f>EB37/EB37</f>
        <v>1</v>
      </c>
      <c r="EC38" s="163">
        <f>EC37/EE37</f>
        <v>0</v>
      </c>
      <c r="ED38" s="164">
        <f>ED37/EE37</f>
        <v>1</v>
      </c>
      <c r="EE38" s="168">
        <f>EE37/EE37</f>
        <v>1</v>
      </c>
      <c r="EF38" s="435"/>
      <c r="EG38" s="161">
        <f>EG37/EI37</f>
        <v>0.6198568872987478</v>
      </c>
      <c r="EH38" s="162">
        <f>EH37/EI37</f>
        <v>0.38014311270125223</v>
      </c>
      <c r="EI38" s="162">
        <f>EI37/EI53</f>
        <v>0.06737374954802941</v>
      </c>
      <c r="EJ38" s="425">
        <f>EJ37/EL37</f>
        <v>0.5475152571926766</v>
      </c>
      <c r="EK38" s="307">
        <f>EK37/EL37</f>
        <v>0.4524847428073234</v>
      </c>
      <c r="EL38" s="426">
        <f>EL37/EL53</f>
        <v>0.09258212930825732</v>
      </c>
      <c r="EM38" s="306">
        <f>EM37/EN37</f>
        <v>0.10320562939796717</v>
      </c>
      <c r="EN38" s="427">
        <f>EN37/EN37</f>
        <v>1</v>
      </c>
      <c r="EO38" s="163">
        <f>EO37/EQ37</f>
        <v>0.6671974522292994</v>
      </c>
      <c r="EP38" s="164">
        <f>EP37/EQ37</f>
        <v>0.3328025477707006</v>
      </c>
      <c r="EQ38" s="168">
        <f>EQ37/EQ37</f>
        <v>1</v>
      </c>
      <c r="ER38" s="163">
        <f>ER37/ET37</f>
        <v>0.9344894026974951</v>
      </c>
      <c r="ES38" s="164">
        <f>ES37/ET37</f>
        <v>0.06551059730250482</v>
      </c>
      <c r="ET38" s="168">
        <f>ET37/ET37</f>
        <v>1</v>
      </c>
      <c r="EU38" s="436"/>
      <c r="EV38" s="161">
        <f>EV37/EX37</f>
        <v>0.6117886178861789</v>
      </c>
      <c r="EW38" s="162">
        <f>EW37/EX37</f>
        <v>0.3882113821138211</v>
      </c>
      <c r="EX38" s="162">
        <f>EX37/EX53</f>
        <v>0.060073260073260075</v>
      </c>
      <c r="EY38" s="425">
        <f>EY37/FA37</f>
        <v>0.48</v>
      </c>
      <c r="EZ38" s="307">
        <f>EZ37/FA37</f>
        <v>0.52</v>
      </c>
      <c r="FA38" s="426">
        <f>FA37/FA53</f>
        <v>0.08289255545906686</v>
      </c>
      <c r="FB38" s="306">
        <f>FB37/FC37</f>
        <v>0.13366336633663367</v>
      </c>
      <c r="FC38" s="427">
        <f>FC37/FC37</f>
        <v>1</v>
      </c>
      <c r="FD38" s="163">
        <f>FD37/FF37</f>
        <v>0.7023809523809523</v>
      </c>
      <c r="FE38" s="164">
        <f>FE37/FF37</f>
        <v>0.2976190476190476</v>
      </c>
      <c r="FF38" s="168">
        <f>FF37/FF37</f>
        <v>1</v>
      </c>
      <c r="FG38" s="163">
        <f>FG37/FI37</f>
        <v>0.9029304029304029</v>
      </c>
      <c r="FH38" s="164">
        <f>FH37/FI37</f>
        <v>0.09706959706959707</v>
      </c>
      <c r="FI38" s="168">
        <f>FI37/FI37</f>
        <v>1</v>
      </c>
      <c r="FJ38" s="437"/>
      <c r="FK38" s="161">
        <f>FK37/FM37</f>
        <v>0.6762048192771084</v>
      </c>
      <c r="FL38" s="162">
        <f>FL37/FM37</f>
        <v>0.32379518072289154</v>
      </c>
      <c r="FM38" s="162">
        <f>FM37/FM53</f>
        <v>0.04851673242729797</v>
      </c>
      <c r="FN38" s="425">
        <f>FN37/FP37</f>
        <v>0.5426251691474966</v>
      </c>
      <c r="FO38" s="307">
        <f>FO37/FP37</f>
        <v>0.45737483085250336</v>
      </c>
      <c r="FP38" s="426">
        <f>FP37/FP53</f>
        <v>0.07510162601626016</v>
      </c>
      <c r="FQ38" s="306">
        <f>FQ37/FR37</f>
        <v>0.20708154506437768</v>
      </c>
      <c r="FR38" s="427">
        <f>FR37/FR37</f>
        <v>1</v>
      </c>
      <c r="FS38" s="163">
        <f>FS37/FU37</f>
        <v>0.7780548628428927</v>
      </c>
      <c r="FT38" s="164">
        <f>FT37/FU37</f>
        <v>0.22194513715710723</v>
      </c>
      <c r="FU38" s="168">
        <f>FU37/FU37</f>
        <v>1</v>
      </c>
      <c r="FV38" s="163">
        <f>FV37/FX37</f>
        <v>0.8816568047337278</v>
      </c>
      <c r="FW38" s="164">
        <f>FW37/FX37</f>
        <v>0.11834319526627218</v>
      </c>
      <c r="FX38" s="168">
        <f>FX37/FX37</f>
        <v>1</v>
      </c>
      <c r="FY38" s="139"/>
      <c r="FZ38" s="161">
        <f>FZ37/GB37</f>
        <v>0.6442496035817554</v>
      </c>
      <c r="GA38" s="162">
        <f>GA37/GB37</f>
        <v>0.3557503964182446</v>
      </c>
      <c r="GB38" s="162">
        <f>GB37/GB37</f>
        <v>1</v>
      </c>
      <c r="GC38" s="425">
        <f>GC37/GE37</f>
        <v>0.5713512259262123</v>
      </c>
      <c r="GD38" s="307">
        <f>GD37/GE37</f>
        <v>0.4286487740737876</v>
      </c>
      <c r="GE38" s="426">
        <f>GE37/GE53</f>
        <v>0.091478989337239</v>
      </c>
      <c r="GF38" s="438">
        <f>GF37/GG37</f>
        <v>0.1005287324335606</v>
      </c>
      <c r="GG38" s="427">
        <f>GG37/GG37</f>
        <v>1</v>
      </c>
      <c r="GH38" s="164">
        <f>GH37/GJ37</f>
        <v>0.6141870854203331</v>
      </c>
      <c r="GI38" s="164">
        <f>GI37/GJ37</f>
        <v>0.385812914579667</v>
      </c>
      <c r="GJ38" s="168">
        <f>GJ37/GJ37</f>
        <v>1</v>
      </c>
      <c r="GK38" s="163">
        <f>GK37/GM37</f>
        <v>0.7361963190184049</v>
      </c>
      <c r="GL38" s="164">
        <f>GL37/GM37</f>
        <v>0.26380368098159507</v>
      </c>
      <c r="GM38" s="168">
        <f>GM37/GM37</f>
        <v>1</v>
      </c>
    </row>
    <row r="39" spans="1:195" ht="12.75">
      <c r="A39" s="394" t="s">
        <v>63</v>
      </c>
      <c r="B39" s="105">
        <v>481</v>
      </c>
      <c r="C39" s="440">
        <v>237</v>
      </c>
      <c r="D39" s="471">
        <f>SUM(B39:C39)</f>
        <v>718</v>
      </c>
      <c r="E39" s="105">
        <f>G39-F39</f>
        <v>247</v>
      </c>
      <c r="F39" s="441">
        <v>409</v>
      </c>
      <c r="G39" s="493">
        <v>656</v>
      </c>
      <c r="H39" s="109">
        <v>3</v>
      </c>
      <c r="I39" s="108">
        <f>G39+H39</f>
        <v>659</v>
      </c>
      <c r="J39" s="444">
        <v>203</v>
      </c>
      <c r="K39" s="110">
        <f>L39-J39</f>
        <v>44</v>
      </c>
      <c r="L39" s="110">
        <f>E39</f>
        <v>247</v>
      </c>
      <c r="M39" s="445">
        <v>373</v>
      </c>
      <c r="N39" s="106">
        <f>O39-M39</f>
        <v>36</v>
      </c>
      <c r="O39" s="108">
        <f>F39</f>
        <v>409</v>
      </c>
      <c r="P39" s="400" t="s">
        <v>63</v>
      </c>
      <c r="Q39" s="105">
        <v>408</v>
      </c>
      <c r="R39" s="440">
        <v>222</v>
      </c>
      <c r="S39" s="471">
        <f>SUM(Q39:R39)</f>
        <v>630</v>
      </c>
      <c r="T39" s="105">
        <f>V39-U39</f>
        <v>210</v>
      </c>
      <c r="U39" s="441">
        <v>380</v>
      </c>
      <c r="V39" s="493">
        <v>590</v>
      </c>
      <c r="W39" s="109">
        <v>40</v>
      </c>
      <c r="X39" s="108">
        <f>V39+W39</f>
        <v>630</v>
      </c>
      <c r="Y39" s="444">
        <v>158</v>
      </c>
      <c r="Z39" s="110">
        <f>AA39-Y39</f>
        <v>52</v>
      </c>
      <c r="AA39" s="110">
        <f>T39</f>
        <v>210</v>
      </c>
      <c r="AB39" s="445">
        <v>344</v>
      </c>
      <c r="AC39" s="106">
        <f>AD39-AB39</f>
        <v>36</v>
      </c>
      <c r="AD39" s="106">
        <f>U39</f>
        <v>380</v>
      </c>
      <c r="AE39" s="403" t="s">
        <v>63</v>
      </c>
      <c r="AF39" s="105">
        <v>451</v>
      </c>
      <c r="AG39" s="440">
        <v>203</v>
      </c>
      <c r="AH39" s="471">
        <f>SUM(AF39:AG39)</f>
        <v>654</v>
      </c>
      <c r="AI39" s="105">
        <f>AK39-AJ39</f>
        <v>221</v>
      </c>
      <c r="AJ39" s="441">
        <v>381</v>
      </c>
      <c r="AK39" s="493">
        <v>602</v>
      </c>
      <c r="AL39" s="109">
        <v>65</v>
      </c>
      <c r="AM39" s="108">
        <f>AK39+AL39</f>
        <v>667</v>
      </c>
      <c r="AN39" s="444">
        <v>160</v>
      </c>
      <c r="AO39" s="110">
        <f>AP39-AN39</f>
        <v>61</v>
      </c>
      <c r="AP39" s="110">
        <f>AI39</f>
        <v>221</v>
      </c>
      <c r="AQ39" s="445">
        <v>352</v>
      </c>
      <c r="AR39" s="106">
        <f>AS39-AQ39</f>
        <v>29</v>
      </c>
      <c r="AS39" s="108">
        <f>AJ39</f>
        <v>381</v>
      </c>
      <c r="AT39" s="404" t="s">
        <v>63</v>
      </c>
      <c r="AU39" s="105">
        <v>348</v>
      </c>
      <c r="AV39" s="440">
        <v>187</v>
      </c>
      <c r="AW39" s="471">
        <f>SUM(AU39:AV39)</f>
        <v>535</v>
      </c>
      <c r="AX39" s="105">
        <f>AZ39-AY39</f>
        <v>228</v>
      </c>
      <c r="AY39" s="441">
        <v>328</v>
      </c>
      <c r="AZ39" s="493">
        <v>556</v>
      </c>
      <c r="BA39" s="109">
        <v>48</v>
      </c>
      <c r="BB39" s="108">
        <f>AZ39+BA39</f>
        <v>604</v>
      </c>
      <c r="BC39" s="444">
        <v>171</v>
      </c>
      <c r="BD39" s="110">
        <f>BE39-BC39</f>
        <v>57</v>
      </c>
      <c r="BE39" s="110">
        <f>AX39</f>
        <v>228</v>
      </c>
      <c r="BF39" s="445">
        <v>296</v>
      </c>
      <c r="BG39" s="106">
        <f>BH39-BF39</f>
        <v>32</v>
      </c>
      <c r="BH39" s="108">
        <f>AY39</f>
        <v>328</v>
      </c>
      <c r="BI39" s="405" t="s">
        <v>63</v>
      </c>
      <c r="BJ39" s="105">
        <v>412</v>
      </c>
      <c r="BK39" s="440">
        <v>204</v>
      </c>
      <c r="BL39" s="471">
        <f>SUM(BJ39:BK39)</f>
        <v>616</v>
      </c>
      <c r="BM39" s="105">
        <f>BO39-BN39</f>
        <v>209</v>
      </c>
      <c r="BN39" s="441">
        <v>296</v>
      </c>
      <c r="BO39" s="493">
        <v>505</v>
      </c>
      <c r="BP39" s="109">
        <v>71</v>
      </c>
      <c r="BQ39" s="108">
        <f>BO39+BP39</f>
        <v>576</v>
      </c>
      <c r="BR39" s="444">
        <v>166</v>
      </c>
      <c r="BS39" s="110">
        <f>BT39-BR39</f>
        <v>43</v>
      </c>
      <c r="BT39" s="110">
        <f>BM39</f>
        <v>209</v>
      </c>
      <c r="BU39" s="445">
        <v>275</v>
      </c>
      <c r="BV39" s="106">
        <f>BW39-BU39</f>
        <v>21</v>
      </c>
      <c r="BW39" s="108">
        <f>BN39</f>
        <v>296</v>
      </c>
      <c r="BX39" s="411" t="s">
        <v>63</v>
      </c>
      <c r="BY39" s="105">
        <v>301</v>
      </c>
      <c r="BZ39" s="440">
        <v>159</v>
      </c>
      <c r="CA39" s="471">
        <f>SUM(BY39:BZ39)</f>
        <v>460</v>
      </c>
      <c r="CB39" s="105">
        <f>CD39-CC39</f>
        <v>223</v>
      </c>
      <c r="CC39" s="441">
        <v>252</v>
      </c>
      <c r="CD39" s="493">
        <v>475</v>
      </c>
      <c r="CE39" s="109">
        <v>26</v>
      </c>
      <c r="CF39" s="108">
        <f>CD39+CE39</f>
        <v>501</v>
      </c>
      <c r="CG39" s="444">
        <v>174</v>
      </c>
      <c r="CH39" s="110">
        <f>CI39-CG39</f>
        <v>49</v>
      </c>
      <c r="CI39" s="110">
        <f>CB39</f>
        <v>223</v>
      </c>
      <c r="CJ39" s="445">
        <v>234</v>
      </c>
      <c r="CK39" s="106">
        <f>CL39-CJ39</f>
        <v>18</v>
      </c>
      <c r="CL39" s="108">
        <f>CC39</f>
        <v>252</v>
      </c>
      <c r="CM39" s="412" t="s">
        <v>63</v>
      </c>
      <c r="CN39" s="105">
        <v>86</v>
      </c>
      <c r="CO39" s="440">
        <v>41</v>
      </c>
      <c r="CP39" s="471">
        <f>SUM(CN39:CO39)</f>
        <v>127</v>
      </c>
      <c r="CQ39" s="105">
        <f>CS39-CR39</f>
        <v>81</v>
      </c>
      <c r="CR39" s="441">
        <v>81</v>
      </c>
      <c r="CS39" s="493">
        <v>162</v>
      </c>
      <c r="CT39" s="109">
        <v>49</v>
      </c>
      <c r="CU39" s="108">
        <f>CS39+CT39</f>
        <v>211</v>
      </c>
      <c r="CV39" s="444">
        <v>65</v>
      </c>
      <c r="CW39" s="110">
        <f>CX39-CV39</f>
        <v>16</v>
      </c>
      <c r="CX39" s="110">
        <f>CQ39</f>
        <v>81</v>
      </c>
      <c r="CY39" s="445">
        <v>74</v>
      </c>
      <c r="CZ39" s="106">
        <f>DA39-CY39</f>
        <v>7</v>
      </c>
      <c r="DA39" s="108">
        <f>CR39</f>
        <v>81</v>
      </c>
      <c r="DB39" s="403" t="s">
        <v>63</v>
      </c>
      <c r="DC39" s="105">
        <v>338</v>
      </c>
      <c r="DD39" s="440">
        <v>154</v>
      </c>
      <c r="DE39" s="471">
        <f>SUM(DC39:DD39)</f>
        <v>492</v>
      </c>
      <c r="DF39" s="105">
        <f>DH39-DG39</f>
        <v>224</v>
      </c>
      <c r="DG39" s="441">
        <v>287</v>
      </c>
      <c r="DH39" s="493">
        <v>511</v>
      </c>
      <c r="DI39" s="109">
        <v>33</v>
      </c>
      <c r="DJ39" s="108">
        <f>DH39+DI39</f>
        <v>544</v>
      </c>
      <c r="DK39" s="444">
        <v>168</v>
      </c>
      <c r="DL39" s="110">
        <f>DM39-DK39</f>
        <v>56</v>
      </c>
      <c r="DM39" s="110">
        <f>DF39</f>
        <v>224</v>
      </c>
      <c r="DN39" s="445">
        <v>259</v>
      </c>
      <c r="DO39" s="106">
        <f>DP39-DN39</f>
        <v>28</v>
      </c>
      <c r="DP39" s="108">
        <f>DG39</f>
        <v>287</v>
      </c>
      <c r="DQ39" s="415" t="s">
        <v>63</v>
      </c>
      <c r="DR39" s="105">
        <v>354</v>
      </c>
      <c r="DS39" s="440">
        <v>152</v>
      </c>
      <c r="DT39" s="471">
        <f>SUM(DR39:DS39)</f>
        <v>506</v>
      </c>
      <c r="DU39" s="105">
        <f>DW39-DV39</f>
        <v>184</v>
      </c>
      <c r="DV39" s="441">
        <v>273</v>
      </c>
      <c r="DW39" s="493">
        <v>457</v>
      </c>
      <c r="DX39" s="109">
        <v>88</v>
      </c>
      <c r="DY39" s="108">
        <f>DW39+DX39</f>
        <v>545</v>
      </c>
      <c r="DZ39" s="444">
        <v>149</v>
      </c>
      <c r="EA39" s="110">
        <f>EB39-DZ39</f>
        <v>35</v>
      </c>
      <c r="EB39" s="110">
        <f>DU39</f>
        <v>184</v>
      </c>
      <c r="EC39" s="445">
        <v>243</v>
      </c>
      <c r="ED39" s="106">
        <f>EE39-EC39</f>
        <v>30</v>
      </c>
      <c r="EE39" s="108">
        <f>DV39</f>
        <v>273</v>
      </c>
      <c r="EF39" s="416" t="s">
        <v>63</v>
      </c>
      <c r="EG39" s="105">
        <v>368</v>
      </c>
      <c r="EH39" s="440">
        <v>146</v>
      </c>
      <c r="EI39" s="471">
        <f>SUM(EG39:EH39)</f>
        <v>514</v>
      </c>
      <c r="EJ39" s="105">
        <f>EL39-EK39</f>
        <v>205</v>
      </c>
      <c r="EK39" s="441">
        <v>274</v>
      </c>
      <c r="EL39" s="493">
        <v>479</v>
      </c>
      <c r="EM39" s="109">
        <v>40</v>
      </c>
      <c r="EN39" s="108">
        <f>EL39+EM39</f>
        <v>519</v>
      </c>
      <c r="EO39" s="110">
        <v>161</v>
      </c>
      <c r="EP39" s="110">
        <f>EQ39-EO39</f>
        <v>44</v>
      </c>
      <c r="EQ39" s="110">
        <f>EJ39</f>
        <v>205</v>
      </c>
      <c r="ER39" s="445">
        <v>235</v>
      </c>
      <c r="ES39" s="106">
        <f>ET39-ER39</f>
        <v>39</v>
      </c>
      <c r="ET39" s="108">
        <f>EK39</f>
        <v>274</v>
      </c>
      <c r="EU39" s="418" t="s">
        <v>63</v>
      </c>
      <c r="EV39" s="105">
        <v>299</v>
      </c>
      <c r="EW39" s="440">
        <v>159</v>
      </c>
      <c r="EX39" s="471">
        <f>SUM(EV39:EW39)</f>
        <v>458</v>
      </c>
      <c r="EY39" s="105">
        <f>FA39-EZ39</f>
        <v>219</v>
      </c>
      <c r="EZ39" s="441">
        <v>351</v>
      </c>
      <c r="FA39" s="493">
        <v>570</v>
      </c>
      <c r="FB39" s="109">
        <v>51</v>
      </c>
      <c r="FC39" s="108">
        <f>FA39+FB39</f>
        <v>621</v>
      </c>
      <c r="FD39" s="444">
        <v>170</v>
      </c>
      <c r="FE39" s="110">
        <f>FF39-FD39</f>
        <v>49</v>
      </c>
      <c r="FF39" s="110">
        <f>EY39</f>
        <v>219</v>
      </c>
      <c r="FG39" s="445">
        <v>330</v>
      </c>
      <c r="FH39" s="106">
        <f>FI39-FG39</f>
        <v>21</v>
      </c>
      <c r="FI39" s="108">
        <f>EZ39</f>
        <v>351</v>
      </c>
      <c r="FJ39" s="419" t="s">
        <v>63</v>
      </c>
      <c r="FK39" s="105">
        <v>304</v>
      </c>
      <c r="FL39" s="440">
        <v>213</v>
      </c>
      <c r="FM39" s="471">
        <f>SUM(FK39:FL39)</f>
        <v>517</v>
      </c>
      <c r="FN39" s="105">
        <f>FP39-FO39</f>
        <v>198</v>
      </c>
      <c r="FO39" s="441">
        <v>283</v>
      </c>
      <c r="FP39" s="493">
        <v>481</v>
      </c>
      <c r="FQ39" s="109">
        <v>85</v>
      </c>
      <c r="FR39" s="108">
        <f>FP39+FQ39</f>
        <v>566</v>
      </c>
      <c r="FS39" s="444">
        <v>152</v>
      </c>
      <c r="FT39" s="110">
        <f>FU39-FS39</f>
        <v>46</v>
      </c>
      <c r="FU39" s="110">
        <f>FN39</f>
        <v>198</v>
      </c>
      <c r="FV39" s="445">
        <v>239</v>
      </c>
      <c r="FW39" s="106">
        <f>FX39-FV39</f>
        <v>44</v>
      </c>
      <c r="FX39" s="108">
        <f>FO39</f>
        <v>283</v>
      </c>
      <c r="FY39" s="122" t="s">
        <v>63</v>
      </c>
      <c r="FZ39" s="123">
        <f>B39+Q39+AF39+AU39+BJ39+BY39+CN39+DC39+DR39+EG39+EV39+FK39</f>
        <v>4150</v>
      </c>
      <c r="GA39" s="124">
        <f>C39+R39+AG39+AV39+BK39+BZ39+CO39+DD39+DS39+EH39+EW39+FL39</f>
        <v>2077</v>
      </c>
      <c r="GB39" s="298">
        <f>SUM(FZ39:GA39)</f>
        <v>6227</v>
      </c>
      <c r="GC39" s="124">
        <f>E39+T39+AI39+AX39+BM39+CB39+CQ39+DF39+DU39+EJ39+EY39+FN39</f>
        <v>2449</v>
      </c>
      <c r="GD39" s="124">
        <f>F39+U39+AJ39+AY39+BN39+CC39+CR39+DG39+DV39+EK39+EZ39+FO39</f>
        <v>3595</v>
      </c>
      <c r="GE39" s="125">
        <f>SUM(GC39:GD39)</f>
        <v>6044</v>
      </c>
      <c r="GF39" s="458">
        <f>H39+W39+AL39+BA39+BP39+CE39+CT39+DI39+DX39+EM39+FB39+FQ39</f>
        <v>599</v>
      </c>
      <c r="GG39" s="125">
        <f>GE39+GF39</f>
        <v>6643</v>
      </c>
      <c r="GH39" s="123">
        <f>J39+Y39+AN39+BC39+BR39+CG39+CV39+DK39+DZ39+EO39+FD39+FS39</f>
        <v>1897</v>
      </c>
      <c r="GI39" s="124">
        <f>K39+Z39+AO39+BD39+BS39+CH39+CW39+DL39+EA39+EP39+FE39+FT39</f>
        <v>552</v>
      </c>
      <c r="GJ39" s="125">
        <f>L39+AA39+AP39+BE39+BT39+CI39+CX39+DM39+EB39+EQ39+FF39+FU39</f>
        <v>2449</v>
      </c>
      <c r="GK39" s="124">
        <f>M39+AB39+AQ39+BF39+BU39+CJ39+CY39+DN39+EC39+ER39+FG39+FV39</f>
        <v>3254</v>
      </c>
      <c r="GL39" s="124">
        <f>N39+AC39+AR39+BG39+BV39+CK39+CZ39+DO39+ED39+ES39+FH39+FW39</f>
        <v>341</v>
      </c>
      <c r="GM39" s="125">
        <f>O39+AD39+AS39+BH39+BW39+CL39+DA39+DP39+EE39+ET39+FI39+FX39</f>
        <v>3595</v>
      </c>
    </row>
    <row r="40" spans="1:195" ht="12.75">
      <c r="A40" s="424"/>
      <c r="B40" s="126">
        <f>B39/D39</f>
        <v>0.66991643454039</v>
      </c>
      <c r="C40" s="127">
        <f>C39/D39</f>
        <v>0.33008356545961004</v>
      </c>
      <c r="D40" s="127">
        <f>D39/D53</f>
        <v>0.041802515137401026</v>
      </c>
      <c r="E40" s="140">
        <f>E39/G39</f>
        <v>0.37652439024390244</v>
      </c>
      <c r="F40" s="133">
        <f>F39/G39</f>
        <v>0.6234756097560976</v>
      </c>
      <c r="G40" s="459">
        <f>G39/G53</f>
        <v>0.04982152350573403</v>
      </c>
      <c r="H40" s="132">
        <f>H39/I39</f>
        <v>0.004552352048558422</v>
      </c>
      <c r="I40" s="483">
        <f>I39/I39</f>
        <v>1</v>
      </c>
      <c r="J40" s="133">
        <f>J39/L39</f>
        <v>0.8218623481781376</v>
      </c>
      <c r="K40" s="133">
        <f>K39/L39</f>
        <v>0.17813765182186234</v>
      </c>
      <c r="L40" s="134">
        <f>L39/L39</f>
        <v>1</v>
      </c>
      <c r="M40" s="133">
        <f>M39/O39</f>
        <v>0.9119804400977995</v>
      </c>
      <c r="N40" s="133">
        <f>N39/O39</f>
        <v>0.08801955990220049</v>
      </c>
      <c r="O40" s="134">
        <f>O39/O39</f>
        <v>1</v>
      </c>
      <c r="P40" s="428"/>
      <c r="Q40" s="126">
        <f>Q39/S39</f>
        <v>0.6476190476190476</v>
      </c>
      <c r="R40" s="127">
        <f>R39/S39</f>
        <v>0.3523809523809524</v>
      </c>
      <c r="S40" s="127">
        <f>S39/S53</f>
        <v>0.03509162814014371</v>
      </c>
      <c r="T40" s="140">
        <f>T39/V39</f>
        <v>0.3559322033898305</v>
      </c>
      <c r="U40" s="133">
        <f>U39/V39</f>
        <v>0.6440677966101694</v>
      </c>
      <c r="V40" s="459">
        <f>V39/V53</f>
        <v>0.045725800201503526</v>
      </c>
      <c r="W40" s="132">
        <f>W39/X39</f>
        <v>0.06349206349206349</v>
      </c>
      <c r="X40" s="483">
        <f>X39/X39</f>
        <v>1</v>
      </c>
      <c r="Y40" s="133">
        <f>Y39/AA39</f>
        <v>0.7523809523809524</v>
      </c>
      <c r="Z40" s="133">
        <f>Z39/AA39</f>
        <v>0.24761904761904763</v>
      </c>
      <c r="AA40" s="134">
        <f>AA39/AA39</f>
        <v>1</v>
      </c>
      <c r="AB40" s="133">
        <f>AB39/AD39</f>
        <v>0.9052631578947369</v>
      </c>
      <c r="AC40" s="133">
        <f>AC39/AD39</f>
        <v>0.09473684210526316</v>
      </c>
      <c r="AD40" s="138">
        <f>AD39/AD39</f>
        <v>1</v>
      </c>
      <c r="AE40" s="429"/>
      <c r="AF40" s="126">
        <f>AF39/AH39</f>
        <v>0.6896024464831805</v>
      </c>
      <c r="AG40" s="127">
        <f>AG39/AH39</f>
        <v>0.3103975535168196</v>
      </c>
      <c r="AH40" s="127">
        <f>AH39/AH53</f>
        <v>0.0370076957899502</v>
      </c>
      <c r="AI40" s="140">
        <f>AI39/AK39</f>
        <v>0.36710963455149503</v>
      </c>
      <c r="AJ40" s="133">
        <f>AJ39/AK39</f>
        <v>0.632890365448505</v>
      </c>
      <c r="AK40" s="459">
        <f>AK39/AK53</f>
        <v>0.04469522607469003</v>
      </c>
      <c r="AL40" s="132">
        <f>AL39/AM39</f>
        <v>0.09745127436281859</v>
      </c>
      <c r="AM40" s="483">
        <f>AM39/AM39</f>
        <v>1</v>
      </c>
      <c r="AN40" s="133">
        <f>AN39/AP39</f>
        <v>0.7239819004524887</v>
      </c>
      <c r="AO40" s="133">
        <f>AO39/AP39</f>
        <v>0.27601809954751133</v>
      </c>
      <c r="AP40" s="134">
        <f>AP39/AP39</f>
        <v>1</v>
      </c>
      <c r="AQ40" s="133">
        <f>AQ39/AS39</f>
        <v>0.9238845144356955</v>
      </c>
      <c r="AR40" s="133">
        <f>AR39/AS39</f>
        <v>0.07611548556430446</v>
      </c>
      <c r="AS40" s="134">
        <f>AS39/AS39</f>
        <v>1</v>
      </c>
      <c r="AT40" s="430"/>
      <c r="AU40" s="126">
        <f>AU39/AW39</f>
        <v>0.6504672897196262</v>
      </c>
      <c r="AV40" s="127">
        <f>AV39/AW39</f>
        <v>0.34953271028037386</v>
      </c>
      <c r="AW40" s="127">
        <f>AW39/AW53</f>
        <v>0.034323474690447164</v>
      </c>
      <c r="AX40" s="140">
        <f>AX39/AZ39</f>
        <v>0.41007194244604317</v>
      </c>
      <c r="AY40" s="133">
        <f>AY39/AZ39</f>
        <v>0.5899280575539568</v>
      </c>
      <c r="AZ40" s="459">
        <f>AZ39/AZ53</f>
        <v>0.04755795056026003</v>
      </c>
      <c r="BA40" s="132">
        <f>BA39/BB39</f>
        <v>0.07947019867549669</v>
      </c>
      <c r="BB40" s="483">
        <f>BB39/BB39</f>
        <v>1</v>
      </c>
      <c r="BC40" s="133">
        <f>BC39/BE39</f>
        <v>0.75</v>
      </c>
      <c r="BD40" s="133">
        <f>BD39/BE39</f>
        <v>0.25</v>
      </c>
      <c r="BE40" s="134">
        <f>BE39/BE39</f>
        <v>1</v>
      </c>
      <c r="BF40" s="133">
        <f>BF39/BH39</f>
        <v>0.9024390243902439</v>
      </c>
      <c r="BG40" s="133">
        <f>BG39/BH39</f>
        <v>0.0975609756097561</v>
      </c>
      <c r="BH40" s="134">
        <f>BH39/BH39</f>
        <v>1</v>
      </c>
      <c r="BI40" s="431"/>
      <c r="BJ40" s="126">
        <f>BJ39/BL39</f>
        <v>0.6688311688311688</v>
      </c>
      <c r="BK40" s="127">
        <f>BK39/BL39</f>
        <v>0.33116883116883117</v>
      </c>
      <c r="BL40" s="127">
        <f>BL39/BL53</f>
        <v>0.03703926402501353</v>
      </c>
      <c r="BM40" s="140">
        <f>BM39/BO39</f>
        <v>0.41386138613861384</v>
      </c>
      <c r="BN40" s="133">
        <f>BN39/BO39</f>
        <v>0.5861386138613861</v>
      </c>
      <c r="BO40" s="459">
        <f>BO39/BO53</f>
        <v>0.038502592253735896</v>
      </c>
      <c r="BP40" s="132">
        <f>BP39/BQ39</f>
        <v>0.1232638888888889</v>
      </c>
      <c r="BQ40" s="483">
        <f>BQ39/BQ39</f>
        <v>1</v>
      </c>
      <c r="BR40" s="133">
        <f>BR39/BT39</f>
        <v>0.7942583732057417</v>
      </c>
      <c r="BS40" s="133">
        <f>BS39/BT39</f>
        <v>0.20574162679425836</v>
      </c>
      <c r="BT40" s="134">
        <f>BT39/BT39</f>
        <v>1</v>
      </c>
      <c r="BU40" s="133">
        <f>BU39/BW39</f>
        <v>0.9290540540540541</v>
      </c>
      <c r="BV40" s="133">
        <f>BV39/BW39</f>
        <v>0.07094594594594594</v>
      </c>
      <c r="BW40" s="134">
        <f>BW39/BW39</f>
        <v>1</v>
      </c>
      <c r="BX40" s="432"/>
      <c r="BY40" s="126">
        <f>BY39/CA39</f>
        <v>0.6543478260869565</v>
      </c>
      <c r="BZ40" s="127">
        <f>BZ39/CA39</f>
        <v>0.3456521739130435</v>
      </c>
      <c r="CA40" s="127">
        <f>CA39/CA53</f>
        <v>0.034274644214291036</v>
      </c>
      <c r="CB40" s="140">
        <f>CB39/CD39</f>
        <v>0.4694736842105263</v>
      </c>
      <c r="CC40" s="133">
        <f>CC39/CD39</f>
        <v>0.5305263157894737</v>
      </c>
      <c r="CD40" s="459">
        <f>CD39/CD53</f>
        <v>0.04145936981757877</v>
      </c>
      <c r="CE40" s="132">
        <f>CE39/CF39</f>
        <v>0.05189620758483034</v>
      </c>
      <c r="CF40" s="483">
        <f>CF39/CF39</f>
        <v>1</v>
      </c>
      <c r="CG40" s="133">
        <f>CG39/CI39</f>
        <v>0.7802690582959642</v>
      </c>
      <c r="CH40" s="133">
        <f>CH39/CI39</f>
        <v>0.21973094170403587</v>
      </c>
      <c r="CI40" s="134">
        <f>CI39/CI39</f>
        <v>1</v>
      </c>
      <c r="CJ40" s="133">
        <f>CJ39/CL39</f>
        <v>0.9285714285714286</v>
      </c>
      <c r="CK40" s="133">
        <f>CK39/CL39</f>
        <v>0.07142857142857142</v>
      </c>
      <c r="CL40" s="134">
        <f>CL39/CL39</f>
        <v>1</v>
      </c>
      <c r="CM40" s="433"/>
      <c r="CN40" s="126">
        <f>CN39/CP39</f>
        <v>0.6771653543307087</v>
      </c>
      <c r="CO40" s="127">
        <f>CO39/CP39</f>
        <v>0.3228346456692913</v>
      </c>
      <c r="CP40" s="127">
        <f>CP39/CP53</f>
        <v>0.01025102913875212</v>
      </c>
      <c r="CQ40" s="140">
        <f>CQ39/CS39</f>
        <v>0.5</v>
      </c>
      <c r="CR40" s="133">
        <f>CR39/CS39</f>
        <v>0.5</v>
      </c>
      <c r="CS40" s="459">
        <f>CS39/CS53</f>
        <v>0.014198071866783523</v>
      </c>
      <c r="CT40" s="132">
        <f>CT39/CU39</f>
        <v>0.23222748815165878</v>
      </c>
      <c r="CU40" s="483">
        <f>CU39/CU39</f>
        <v>1</v>
      </c>
      <c r="CV40" s="133">
        <f>CV39/CX39</f>
        <v>0.8024691358024691</v>
      </c>
      <c r="CW40" s="133">
        <f>CW39/CX39</f>
        <v>0.19753086419753085</v>
      </c>
      <c r="CX40" s="134">
        <f>CX39/CX39</f>
        <v>1</v>
      </c>
      <c r="CY40" s="133">
        <f>CY39/DA39</f>
        <v>0.9135802469135802</v>
      </c>
      <c r="CZ40" s="133">
        <f>CZ39/DA39</f>
        <v>0.08641975308641975</v>
      </c>
      <c r="DA40" s="134">
        <f>DA39/DA39</f>
        <v>1</v>
      </c>
      <c r="DB40" s="429"/>
      <c r="DC40" s="126">
        <f>DC39/DE39</f>
        <v>0.6869918699186992</v>
      </c>
      <c r="DD40" s="127">
        <f>DD39/DE39</f>
        <v>0.3130081300813008</v>
      </c>
      <c r="DE40" s="127">
        <f>DE39/DE53</f>
        <v>0.06567881457749299</v>
      </c>
      <c r="DF40" s="140">
        <f>DF39/DH39</f>
        <v>0.4383561643835616</v>
      </c>
      <c r="DG40" s="133">
        <f>DG39/DH39</f>
        <v>0.5616438356164384</v>
      </c>
      <c r="DH40" s="459">
        <f>DH39/DH53</f>
        <v>0.06886792452830189</v>
      </c>
      <c r="DI40" s="132">
        <f>DI39/DJ39</f>
        <v>0.06066176470588235</v>
      </c>
      <c r="DJ40" s="483">
        <f>DJ39/DJ39</f>
        <v>1</v>
      </c>
      <c r="DK40" s="133">
        <f>DK39/DM39</f>
        <v>0.75</v>
      </c>
      <c r="DL40" s="133">
        <f>DL39/DM39</f>
        <v>0.25</v>
      </c>
      <c r="DM40" s="134">
        <f>DM39/DM39</f>
        <v>1</v>
      </c>
      <c r="DN40" s="133">
        <f>DN39/DP39</f>
        <v>0.9024390243902439</v>
      </c>
      <c r="DO40" s="133">
        <f>DO39/DP39</f>
        <v>0.0975609756097561</v>
      </c>
      <c r="DP40" s="134">
        <f>DP39/DP39</f>
        <v>1</v>
      </c>
      <c r="DQ40" s="434"/>
      <c r="DR40" s="126">
        <f>DR39/DT39</f>
        <v>0.6996047430830039</v>
      </c>
      <c r="DS40" s="127">
        <f>DS39/DT39</f>
        <v>0.30039525691699603</v>
      </c>
      <c r="DT40" s="127">
        <f>DT39/DT53</f>
        <v>0.03472889498970487</v>
      </c>
      <c r="DU40" s="140">
        <f>DU39/DW39</f>
        <v>0.4026258205689278</v>
      </c>
      <c r="DV40" s="133">
        <f>DV39/DW39</f>
        <v>0.5973741794310722</v>
      </c>
      <c r="DW40" s="459">
        <f>DW39/DW53</f>
        <v>0.03884733083985039</v>
      </c>
      <c r="DX40" s="132">
        <f>DX39/DY39</f>
        <v>0.1614678899082569</v>
      </c>
      <c r="DY40" s="483">
        <f>DY39/DY39</f>
        <v>1</v>
      </c>
      <c r="DZ40" s="133">
        <f>DZ39/EB39</f>
        <v>0.8097826086956522</v>
      </c>
      <c r="EA40" s="133">
        <f>EA39/EB39</f>
        <v>0.19021739130434784</v>
      </c>
      <c r="EB40" s="134">
        <f>EB39/EB39</f>
        <v>1</v>
      </c>
      <c r="EC40" s="133">
        <f>EC39/EE39</f>
        <v>0.8901098901098901</v>
      </c>
      <c r="ED40" s="133">
        <f>ED39/EE39</f>
        <v>0.10989010989010989</v>
      </c>
      <c r="EE40" s="134">
        <f>EE39/EE39</f>
        <v>1</v>
      </c>
      <c r="EF40" s="435"/>
      <c r="EG40" s="126">
        <f>EG39/EI39</f>
        <v>0.7159533073929961</v>
      </c>
      <c r="EH40" s="127">
        <f>EH39/EI39</f>
        <v>0.2840466926070039</v>
      </c>
      <c r="EI40" s="127">
        <f>EI39/EI53</f>
        <v>0.030975051223333733</v>
      </c>
      <c r="EJ40" s="140">
        <f>EJ39/EL39</f>
        <v>0.4279749478079332</v>
      </c>
      <c r="EK40" s="133">
        <f>EK39/EL39</f>
        <v>0.5720250521920668</v>
      </c>
      <c r="EL40" s="459">
        <f>EL39/EL53</f>
        <v>0.03866333037371862</v>
      </c>
      <c r="EM40" s="132">
        <f>EM39/EN39</f>
        <v>0.07707129094412331</v>
      </c>
      <c r="EN40" s="483">
        <f>EN39/EN39</f>
        <v>1</v>
      </c>
      <c r="EO40" s="133">
        <f>EO39/EQ39</f>
        <v>0.7853658536585366</v>
      </c>
      <c r="EP40" s="133">
        <f>EP39/EQ39</f>
        <v>0.2146341463414634</v>
      </c>
      <c r="EQ40" s="134">
        <f>EQ39/EQ39</f>
        <v>1</v>
      </c>
      <c r="ER40" s="133">
        <f>ER39/ET39</f>
        <v>0.8576642335766423</v>
      </c>
      <c r="ES40" s="133">
        <f>ES39/ET39</f>
        <v>0.14233576642335766</v>
      </c>
      <c r="ET40" s="134">
        <f>ET39/ET39</f>
        <v>1</v>
      </c>
      <c r="EU40" s="436"/>
      <c r="EV40" s="126">
        <f>EV39/EX39</f>
        <v>0.6528384279475983</v>
      </c>
      <c r="EW40" s="127">
        <f>EW39/EX39</f>
        <v>0.3471615720524017</v>
      </c>
      <c r="EX40" s="127">
        <f>EX39/EX53</f>
        <v>0.027960927960927962</v>
      </c>
      <c r="EY40" s="140">
        <f>EY39/FA39</f>
        <v>0.38421052631578945</v>
      </c>
      <c r="EZ40" s="133">
        <f>EZ39/FA39</f>
        <v>0.6157894736842106</v>
      </c>
      <c r="FA40" s="459">
        <f>FA39/FA53</f>
        <v>0.0449988158206363</v>
      </c>
      <c r="FB40" s="132">
        <f>FB39/FC39</f>
        <v>0.0821256038647343</v>
      </c>
      <c r="FC40" s="483">
        <f>FC39/FC39</f>
        <v>1</v>
      </c>
      <c r="FD40" s="133">
        <f>FD39/FF39</f>
        <v>0.776255707762557</v>
      </c>
      <c r="FE40" s="133">
        <f>FE39/FF39</f>
        <v>0.2237442922374429</v>
      </c>
      <c r="FF40" s="134">
        <f>FF39/FF39</f>
        <v>1</v>
      </c>
      <c r="FG40" s="133">
        <f>FG39/FI39</f>
        <v>0.9401709401709402</v>
      </c>
      <c r="FH40" s="133">
        <f>FH39/FI39</f>
        <v>0.05982905982905983</v>
      </c>
      <c r="FI40" s="134">
        <f>FI39/FI39</f>
        <v>1</v>
      </c>
      <c r="FJ40" s="437"/>
      <c r="FK40" s="126">
        <f>FK39/FM39</f>
        <v>0.5880077369439072</v>
      </c>
      <c r="FL40" s="127">
        <f>FL39/FM39</f>
        <v>0.4119922630560928</v>
      </c>
      <c r="FM40" s="127">
        <f>FM39/FM53</f>
        <v>0.037775829314628084</v>
      </c>
      <c r="FN40" s="140">
        <f>FN39/FP39</f>
        <v>0.41164241164241167</v>
      </c>
      <c r="FO40" s="133">
        <f>FO39/FP39</f>
        <v>0.5883575883575883</v>
      </c>
      <c r="FP40" s="459">
        <f>FP39/FP53</f>
        <v>0.04888211382113821</v>
      </c>
      <c r="FQ40" s="132">
        <f>FQ39/FR39</f>
        <v>0.1501766784452297</v>
      </c>
      <c r="FR40" s="483">
        <f>FR39/FR39</f>
        <v>1</v>
      </c>
      <c r="FS40" s="133">
        <f>FS39/FU39</f>
        <v>0.7676767676767676</v>
      </c>
      <c r="FT40" s="133">
        <f>FT39/FU39</f>
        <v>0.23232323232323232</v>
      </c>
      <c r="FU40" s="134">
        <f>FU39/FU39</f>
        <v>1</v>
      </c>
      <c r="FV40" s="133">
        <f>FV39/FX39</f>
        <v>0.8445229681978799</v>
      </c>
      <c r="FW40" s="133">
        <f>FW39/FX39</f>
        <v>0.15547703180212014</v>
      </c>
      <c r="FX40" s="134">
        <f>FX39/FX39</f>
        <v>1</v>
      </c>
      <c r="FY40" s="139"/>
      <c r="FZ40" s="126">
        <f>FZ39/GB39</f>
        <v>0.6664525453669504</v>
      </c>
      <c r="GA40" s="127">
        <f>GA39/GB39</f>
        <v>0.33354745463304963</v>
      </c>
      <c r="GB40" s="127">
        <f>GB39/GB39</f>
        <v>1</v>
      </c>
      <c r="GC40" s="140">
        <f>GC39/GE39</f>
        <v>0.4051952349437459</v>
      </c>
      <c r="GD40" s="127">
        <f>GD39/GE39</f>
        <v>0.5948047650562541</v>
      </c>
      <c r="GE40" s="129">
        <f>GE39/GE53</f>
        <v>0.04276425180248067</v>
      </c>
      <c r="GF40" s="302">
        <f>GF39/GG39</f>
        <v>0.090170103868734</v>
      </c>
      <c r="GG40" s="463">
        <f>GG39/GG39</f>
        <v>1</v>
      </c>
      <c r="GH40" s="132">
        <f>GH39/GJ39</f>
        <v>0.7746018783176807</v>
      </c>
      <c r="GI40" s="133">
        <f>GI39/GJ39</f>
        <v>0.22539812168231932</v>
      </c>
      <c r="GJ40" s="134">
        <f>GJ39/GJ39</f>
        <v>1</v>
      </c>
      <c r="GK40" s="132">
        <f>GK39/GM39</f>
        <v>0.9051460361613352</v>
      </c>
      <c r="GL40" s="133">
        <f>GL39/GM39</f>
        <v>0.09485396383866482</v>
      </c>
      <c r="GM40" s="134">
        <f>GM39/GM39</f>
        <v>1</v>
      </c>
    </row>
    <row r="41" spans="1:195" ht="12.75">
      <c r="A41" s="394" t="s">
        <v>64</v>
      </c>
      <c r="B41" s="145">
        <v>749</v>
      </c>
      <c r="C41" s="146">
        <v>481</v>
      </c>
      <c r="D41" s="147">
        <f>SUM(B41:C41)</f>
        <v>1230</v>
      </c>
      <c r="E41" s="406">
        <f>G41-F41</f>
        <v>882</v>
      </c>
      <c r="F41" s="407">
        <v>626</v>
      </c>
      <c r="G41" s="408">
        <v>1508</v>
      </c>
      <c r="H41" s="153">
        <v>10</v>
      </c>
      <c r="I41" s="397">
        <f>G41+H41</f>
        <v>1518</v>
      </c>
      <c r="J41" s="154">
        <v>589</v>
      </c>
      <c r="K41" s="398">
        <f>L41-J41</f>
        <v>293</v>
      </c>
      <c r="L41" s="409">
        <f>E41</f>
        <v>882</v>
      </c>
      <c r="M41" s="410">
        <v>546</v>
      </c>
      <c r="N41" s="154">
        <f>O41-M41</f>
        <v>80</v>
      </c>
      <c r="O41" s="155">
        <f>F41</f>
        <v>626</v>
      </c>
      <c r="P41" s="400" t="s">
        <v>64</v>
      </c>
      <c r="Q41" s="145">
        <v>787</v>
      </c>
      <c r="R41" s="146">
        <v>515</v>
      </c>
      <c r="S41" s="147">
        <f>SUM(Q41:R41)</f>
        <v>1302</v>
      </c>
      <c r="T41" s="406">
        <f>V41-U41</f>
        <v>824</v>
      </c>
      <c r="U41" s="407">
        <v>645</v>
      </c>
      <c r="V41" s="408">
        <v>1469</v>
      </c>
      <c r="W41" s="153">
        <v>66</v>
      </c>
      <c r="X41" s="397">
        <f>V41+W41</f>
        <v>1535</v>
      </c>
      <c r="Y41" s="154">
        <v>570</v>
      </c>
      <c r="Z41" s="398">
        <f>AA41-Y41</f>
        <v>254</v>
      </c>
      <c r="AA41" s="409">
        <f>T41</f>
        <v>824</v>
      </c>
      <c r="AB41" s="410">
        <v>565</v>
      </c>
      <c r="AC41" s="154">
        <f>AD41-AB41</f>
        <v>80</v>
      </c>
      <c r="AD41" s="154">
        <f>U41</f>
        <v>645</v>
      </c>
      <c r="AE41" s="403" t="s">
        <v>64</v>
      </c>
      <c r="AF41" s="145">
        <v>819</v>
      </c>
      <c r="AG41" s="146">
        <v>529</v>
      </c>
      <c r="AH41" s="147">
        <f>SUM(AF41:AG41)</f>
        <v>1348</v>
      </c>
      <c r="AI41" s="406">
        <f>AK41-AJ41</f>
        <v>876</v>
      </c>
      <c r="AJ41" s="407">
        <v>626</v>
      </c>
      <c r="AK41" s="147">
        <v>1502</v>
      </c>
      <c r="AL41" s="153">
        <v>106</v>
      </c>
      <c r="AM41" s="397">
        <f>AK41+AL41</f>
        <v>1608</v>
      </c>
      <c r="AN41" s="154">
        <v>590</v>
      </c>
      <c r="AO41" s="398">
        <f>AP41-AN41</f>
        <v>286</v>
      </c>
      <c r="AP41" s="409">
        <f>AI41</f>
        <v>876</v>
      </c>
      <c r="AQ41" s="410">
        <v>534</v>
      </c>
      <c r="AR41" s="154">
        <f>AS41-AQ41</f>
        <v>92</v>
      </c>
      <c r="AS41" s="155">
        <f>AJ41</f>
        <v>626</v>
      </c>
      <c r="AT41" s="404" t="s">
        <v>64</v>
      </c>
      <c r="AU41" s="145">
        <v>691</v>
      </c>
      <c r="AV41" s="146">
        <v>390</v>
      </c>
      <c r="AW41" s="147">
        <f>SUM(AU41:AV41)</f>
        <v>1081</v>
      </c>
      <c r="AX41" s="406">
        <f>AZ41-AY41</f>
        <v>812</v>
      </c>
      <c r="AY41" s="407">
        <v>526</v>
      </c>
      <c r="AZ41" s="147">
        <v>1338</v>
      </c>
      <c r="BA41" s="153">
        <v>52</v>
      </c>
      <c r="BB41" s="397">
        <f>AZ41+BA41</f>
        <v>1390</v>
      </c>
      <c r="BC41" s="154">
        <v>599</v>
      </c>
      <c r="BD41" s="398">
        <f>BE41-BC41</f>
        <v>213</v>
      </c>
      <c r="BE41" s="409">
        <f>AX41</f>
        <v>812</v>
      </c>
      <c r="BF41" s="410">
        <v>446</v>
      </c>
      <c r="BG41" s="154">
        <f>BH41-BF41</f>
        <v>80</v>
      </c>
      <c r="BH41" s="155">
        <f>AY41</f>
        <v>526</v>
      </c>
      <c r="BI41" s="405" t="s">
        <v>64</v>
      </c>
      <c r="BJ41" s="145">
        <v>855</v>
      </c>
      <c r="BK41" s="146">
        <v>547</v>
      </c>
      <c r="BL41" s="147">
        <f>SUM(BJ41:BK41)</f>
        <v>1402</v>
      </c>
      <c r="BM41" s="406">
        <f>BO41-BN41</f>
        <v>1148</v>
      </c>
      <c r="BN41" s="407">
        <v>607</v>
      </c>
      <c r="BO41" s="397">
        <v>1755</v>
      </c>
      <c r="BP41" s="153">
        <v>67</v>
      </c>
      <c r="BQ41" s="397">
        <f>BO41+BP41</f>
        <v>1822</v>
      </c>
      <c r="BR41" s="154">
        <v>751</v>
      </c>
      <c r="BS41" s="398">
        <f>BT41-BR41</f>
        <v>397</v>
      </c>
      <c r="BT41" s="409">
        <f>BM41</f>
        <v>1148</v>
      </c>
      <c r="BU41" s="410">
        <v>514</v>
      </c>
      <c r="BV41" s="154">
        <f>BW41-BU41</f>
        <v>93</v>
      </c>
      <c r="BW41" s="155">
        <f>BN41</f>
        <v>607</v>
      </c>
      <c r="BX41" s="411" t="s">
        <v>64</v>
      </c>
      <c r="BY41" s="145">
        <v>374</v>
      </c>
      <c r="BZ41" s="146">
        <v>240</v>
      </c>
      <c r="CA41" s="147">
        <f>SUM(BY41:BZ41)</f>
        <v>614</v>
      </c>
      <c r="CB41" s="406">
        <f>CD41-CC41</f>
        <v>603</v>
      </c>
      <c r="CC41" s="407">
        <v>209</v>
      </c>
      <c r="CD41" s="408">
        <v>812</v>
      </c>
      <c r="CE41" s="153">
        <v>31</v>
      </c>
      <c r="CF41" s="397">
        <f>CD41+CE41</f>
        <v>843</v>
      </c>
      <c r="CG41" s="154">
        <v>427</v>
      </c>
      <c r="CH41" s="398">
        <f>CI41-CG41</f>
        <v>176</v>
      </c>
      <c r="CI41" s="409">
        <f>CB41</f>
        <v>603</v>
      </c>
      <c r="CJ41" s="410">
        <v>175</v>
      </c>
      <c r="CK41" s="154">
        <f>CL41-CJ41</f>
        <v>34</v>
      </c>
      <c r="CL41" s="155">
        <f>CC41</f>
        <v>209</v>
      </c>
      <c r="CM41" s="412" t="s">
        <v>64</v>
      </c>
      <c r="CN41" s="145">
        <v>755</v>
      </c>
      <c r="CO41" s="146">
        <v>344</v>
      </c>
      <c r="CP41" s="147">
        <f>SUM(CN41:CO41)</f>
        <v>1099</v>
      </c>
      <c r="CQ41" s="406">
        <f>CS41-CR41</f>
        <v>989</v>
      </c>
      <c r="CR41" s="407">
        <v>514</v>
      </c>
      <c r="CS41" s="147">
        <v>1503</v>
      </c>
      <c r="CT41" s="153">
        <v>130</v>
      </c>
      <c r="CU41" s="397">
        <f>CS41+CT41</f>
        <v>1633</v>
      </c>
      <c r="CV41" s="154">
        <v>705</v>
      </c>
      <c r="CW41" s="398">
        <f>CX41-CV41</f>
        <v>284</v>
      </c>
      <c r="CX41" s="409">
        <f>CQ41</f>
        <v>989</v>
      </c>
      <c r="CY41" s="410">
        <v>435</v>
      </c>
      <c r="CZ41" s="154">
        <f>DA41-CY41</f>
        <v>79</v>
      </c>
      <c r="DA41" s="155">
        <f>CR41</f>
        <v>514</v>
      </c>
      <c r="DB41" s="403" t="s">
        <v>64</v>
      </c>
      <c r="DC41" s="145">
        <v>844</v>
      </c>
      <c r="DD41" s="146">
        <v>385</v>
      </c>
      <c r="DE41" s="147">
        <f>SUM(DC41:DD41)</f>
        <v>1229</v>
      </c>
      <c r="DF41" s="406">
        <f>DH41-DG41</f>
        <v>1122</v>
      </c>
      <c r="DG41" s="407">
        <v>600</v>
      </c>
      <c r="DH41" s="408">
        <v>1722</v>
      </c>
      <c r="DI41" s="153">
        <v>105</v>
      </c>
      <c r="DJ41" s="397">
        <f>DH41+DI41</f>
        <v>1827</v>
      </c>
      <c r="DK41" s="154">
        <v>759</v>
      </c>
      <c r="DL41" s="398">
        <f>DM41-DK41</f>
        <v>363</v>
      </c>
      <c r="DM41" s="409">
        <f>DF41</f>
        <v>1122</v>
      </c>
      <c r="DN41" s="410">
        <v>523</v>
      </c>
      <c r="DO41" s="154">
        <f>DP41-DN41</f>
        <v>77</v>
      </c>
      <c r="DP41" s="155">
        <f>DG41</f>
        <v>600</v>
      </c>
      <c r="DQ41" s="415" t="s">
        <v>64</v>
      </c>
      <c r="DR41" s="145">
        <v>956</v>
      </c>
      <c r="DS41" s="146">
        <v>546</v>
      </c>
      <c r="DT41" s="147">
        <f>SUM(DR41:DS41)</f>
        <v>1502</v>
      </c>
      <c r="DU41" s="406">
        <f>DW41-DV41</f>
        <v>1009</v>
      </c>
      <c r="DV41" s="407">
        <v>534</v>
      </c>
      <c r="DW41" s="408">
        <v>1543</v>
      </c>
      <c r="DX41" s="153">
        <v>60</v>
      </c>
      <c r="DY41" s="397">
        <f>DW41+DX41</f>
        <v>1603</v>
      </c>
      <c r="DZ41" s="154">
        <v>709</v>
      </c>
      <c r="EA41" s="398">
        <f>EB41-DZ41</f>
        <v>300</v>
      </c>
      <c r="EB41" s="409">
        <f>DU41</f>
        <v>1009</v>
      </c>
      <c r="EC41" s="410">
        <v>463</v>
      </c>
      <c r="ED41" s="154">
        <f>EE41-EC41</f>
        <v>71</v>
      </c>
      <c r="EE41" s="155">
        <f>DV41</f>
        <v>534</v>
      </c>
      <c r="EF41" s="416" t="s">
        <v>64</v>
      </c>
      <c r="EG41" s="145">
        <v>1038</v>
      </c>
      <c r="EH41" s="146">
        <v>576</v>
      </c>
      <c r="EI41" s="147">
        <f>SUM(EG41:EH41)</f>
        <v>1614</v>
      </c>
      <c r="EJ41" s="406">
        <f>EL41-EK41</f>
        <v>867</v>
      </c>
      <c r="EK41" s="407">
        <v>588</v>
      </c>
      <c r="EL41" s="408">
        <v>1455</v>
      </c>
      <c r="EM41" s="153">
        <v>64</v>
      </c>
      <c r="EN41" s="397">
        <f>EL41+EM41</f>
        <v>1519</v>
      </c>
      <c r="EO41" s="154">
        <v>580</v>
      </c>
      <c r="EP41" s="398">
        <f>EQ41-EO41</f>
        <v>287</v>
      </c>
      <c r="EQ41" s="409">
        <f>EJ41</f>
        <v>867</v>
      </c>
      <c r="ER41" s="410">
        <v>512</v>
      </c>
      <c r="ES41" s="154">
        <f>ET41-ER41</f>
        <v>76</v>
      </c>
      <c r="ET41" s="155">
        <f>EK41</f>
        <v>588</v>
      </c>
      <c r="EU41" s="418" t="s">
        <v>64</v>
      </c>
      <c r="EV41" s="145">
        <v>937</v>
      </c>
      <c r="EW41" s="146">
        <v>638</v>
      </c>
      <c r="EX41" s="147">
        <f>SUM(EV41:EW41)</f>
        <v>1575</v>
      </c>
      <c r="EY41" s="395">
        <f>FA41-EZ41</f>
        <v>903</v>
      </c>
      <c r="EZ41" s="396">
        <v>700</v>
      </c>
      <c r="FA41" s="397">
        <v>1603</v>
      </c>
      <c r="FB41" s="153">
        <v>60</v>
      </c>
      <c r="FC41" s="397">
        <f>FA41+FB41</f>
        <v>1663</v>
      </c>
      <c r="FD41" s="154">
        <v>616</v>
      </c>
      <c r="FE41" s="398">
        <f>FF41-FD41</f>
        <v>287</v>
      </c>
      <c r="FF41" s="409">
        <f>EY41</f>
        <v>903</v>
      </c>
      <c r="FG41" s="410">
        <v>605</v>
      </c>
      <c r="FH41" s="154">
        <f>FI41-FG41</f>
        <v>95</v>
      </c>
      <c r="FI41" s="155">
        <f>EZ41</f>
        <v>700</v>
      </c>
      <c r="FJ41" s="419" t="s">
        <v>64</v>
      </c>
      <c r="FK41" s="145">
        <v>847</v>
      </c>
      <c r="FL41" s="146">
        <v>461</v>
      </c>
      <c r="FM41" s="147">
        <f>SUM(FK41:FL41)</f>
        <v>1308</v>
      </c>
      <c r="FN41" s="406">
        <f>FP41-FO41</f>
        <v>946</v>
      </c>
      <c r="FO41" s="407">
        <v>497</v>
      </c>
      <c r="FP41" s="408">
        <v>1443</v>
      </c>
      <c r="FQ41" s="153">
        <v>72</v>
      </c>
      <c r="FR41" s="397">
        <f>FP41+FQ41</f>
        <v>1515</v>
      </c>
      <c r="FS41" s="154">
        <v>578</v>
      </c>
      <c r="FT41" s="398">
        <f>FU41-FS41</f>
        <v>368</v>
      </c>
      <c r="FU41" s="409">
        <f>FN41</f>
        <v>946</v>
      </c>
      <c r="FV41" s="410">
        <v>229</v>
      </c>
      <c r="FW41" s="154">
        <f>FX41-FV41</f>
        <v>268</v>
      </c>
      <c r="FX41" s="155">
        <f>FO41</f>
        <v>497</v>
      </c>
      <c r="FY41" s="122" t="s">
        <v>64</v>
      </c>
      <c r="FZ41" s="158">
        <f>B41+Q41+AF41+AU41+BJ41+BY41+CN41+DC41+DR41+EG41+EV41+FK41</f>
        <v>9652</v>
      </c>
      <c r="GA41" s="159">
        <f>C41+R41+AG41+AV41+BK41+BZ41+CO41+DD41+DS41+EH41+EW41+FL41</f>
        <v>5652</v>
      </c>
      <c r="GB41" s="467">
        <f>SUM(FZ41:GA41)</f>
        <v>15304</v>
      </c>
      <c r="GC41" s="159">
        <f>E41+T41+AI41+AX41+BM41+CB41+CQ41+DF41+DU41+EJ41+EY41+FN41</f>
        <v>10981</v>
      </c>
      <c r="GD41" s="159">
        <f>F41+U41+AJ41+AY41+BN41+CC41+CR41+DG41+DV41+EK41+EZ41+FO41</f>
        <v>6672</v>
      </c>
      <c r="GE41" s="79">
        <f>SUM(GC41:GD41)</f>
        <v>17653</v>
      </c>
      <c r="GF41" s="93">
        <f>H41+W41+AL41+BA41+BP41+CE41+CT41+DI41+DX41+EM41+FB41+FQ41</f>
        <v>823</v>
      </c>
      <c r="GG41" s="79">
        <f>GE41+GF41</f>
        <v>18476</v>
      </c>
      <c r="GH41" s="158">
        <f>J41+Y41+AN41+BC41+BR41+CG41+CV41+DK41+DZ41+EO41+FD41+FS41</f>
        <v>7473</v>
      </c>
      <c r="GI41" s="159">
        <f>K41+Z41+AO41+BD41+BS41+CH41+CW41+DL41+EA41+EP41+FE41+FT41</f>
        <v>3508</v>
      </c>
      <c r="GJ41" s="160">
        <f>L41+AA41+AP41+BE41+BT41+CI41+CX41+DM41+EB41+EQ41+FF41+FU41</f>
        <v>10981</v>
      </c>
      <c r="GK41" s="159">
        <f>M41+AB41+AQ41+BF41+BU41+CJ41+CY41+DN41+EC41+ER41+FG41+FV41</f>
        <v>5547</v>
      </c>
      <c r="GL41" s="159">
        <f>N41+AC41+AR41+BG41+BV41+CK41+CZ41+DO41+ED41+ES41+FH41+FW41</f>
        <v>1125</v>
      </c>
      <c r="GM41" s="160">
        <f>O41+AD41+AS41+BH41+BW41+CL41+DA41+DP41+EE41+ET41+FI41+FX41</f>
        <v>6672</v>
      </c>
    </row>
    <row r="42" spans="1:195" ht="12.75">
      <c r="A42" s="424"/>
      <c r="B42" s="161">
        <f>B41/D41</f>
        <v>0.6089430894308943</v>
      </c>
      <c r="C42" s="162">
        <f>C41/D41</f>
        <v>0.3910569105691057</v>
      </c>
      <c r="D42" s="162">
        <f>D41/D53</f>
        <v>0.0716115510013973</v>
      </c>
      <c r="E42" s="425">
        <f>E41/G41</f>
        <v>0.5848806366047745</v>
      </c>
      <c r="F42" s="307">
        <f>F41/G41</f>
        <v>0.4151193633952255</v>
      </c>
      <c r="G42" s="426">
        <f>G41/G53</f>
        <v>0.11452874610769348</v>
      </c>
      <c r="H42" s="306">
        <f>H41/I41</f>
        <v>0.006587615283267457</v>
      </c>
      <c r="I42" s="427">
        <f>I41/I41</f>
        <v>1</v>
      </c>
      <c r="J42" s="163">
        <f>J41/L41</f>
        <v>0.6678004535147393</v>
      </c>
      <c r="K42" s="164">
        <f>K41/L41</f>
        <v>0.3321995464852608</v>
      </c>
      <c r="L42" s="168">
        <f>L41/L41</f>
        <v>1</v>
      </c>
      <c r="M42" s="163">
        <f>M41/O41</f>
        <v>0.8722044728434505</v>
      </c>
      <c r="N42" s="164">
        <f>N41/O41</f>
        <v>0.12779552715654952</v>
      </c>
      <c r="O42" s="168">
        <f>O41/O41</f>
        <v>1</v>
      </c>
      <c r="P42" s="428"/>
      <c r="Q42" s="161">
        <f>Q41/S41</f>
        <v>0.6044546850998463</v>
      </c>
      <c r="R42" s="162">
        <f>R41/S41</f>
        <v>0.3955453149001536</v>
      </c>
      <c r="S42" s="162">
        <f>S41/S53</f>
        <v>0.072522698156297</v>
      </c>
      <c r="T42" s="425">
        <f>T41/V41</f>
        <v>0.5609257998638529</v>
      </c>
      <c r="U42" s="307">
        <f>U41/V41</f>
        <v>0.43907420013614706</v>
      </c>
      <c r="V42" s="426">
        <f>V41/V53</f>
        <v>0.11384949236611641</v>
      </c>
      <c r="W42" s="306">
        <f>W41/X41</f>
        <v>0.04299674267100977</v>
      </c>
      <c r="X42" s="427">
        <f>X41/X41</f>
        <v>1</v>
      </c>
      <c r="Y42" s="163">
        <f>Y41/AA41</f>
        <v>0.691747572815534</v>
      </c>
      <c r="Z42" s="164">
        <f>Z41/AA41</f>
        <v>0.308252427184466</v>
      </c>
      <c r="AA42" s="168">
        <f>AA41/AA41</f>
        <v>1</v>
      </c>
      <c r="AB42" s="163">
        <f>AB41/AD41</f>
        <v>0.875968992248062</v>
      </c>
      <c r="AC42" s="164">
        <f>AC41/AD41</f>
        <v>0.12403100775193798</v>
      </c>
      <c r="AD42" s="169">
        <f>AD41/AD41</f>
        <v>1</v>
      </c>
      <c r="AE42" s="429"/>
      <c r="AF42" s="161">
        <f>AF41/AH41</f>
        <v>0.607566765578635</v>
      </c>
      <c r="AG42" s="162">
        <f>AG41/AH41</f>
        <v>0.39243323442136496</v>
      </c>
      <c r="AH42" s="162">
        <f>AH41/AH53</f>
        <v>0.07627885921231327</v>
      </c>
      <c r="AI42" s="425">
        <f>AI41/AK41</f>
        <v>0.5832223701731025</v>
      </c>
      <c r="AJ42" s="307">
        <f>AJ41/AK41</f>
        <v>0.4167776298268975</v>
      </c>
      <c r="AK42" s="426">
        <f>AK41/AK53</f>
        <v>0.11151533150196748</v>
      </c>
      <c r="AL42" s="306">
        <f>AL41/AM41</f>
        <v>0.06592039800995025</v>
      </c>
      <c r="AM42" s="427">
        <f>AM41/AM41</f>
        <v>1</v>
      </c>
      <c r="AN42" s="163">
        <f>AN41/AP41</f>
        <v>0.6735159817351598</v>
      </c>
      <c r="AO42" s="164">
        <f>AO41/AP41</f>
        <v>0.3264840182648402</v>
      </c>
      <c r="AP42" s="168">
        <f>AP41/AP41</f>
        <v>1</v>
      </c>
      <c r="AQ42" s="163">
        <f>AQ41/AS41</f>
        <v>0.853035143769968</v>
      </c>
      <c r="AR42" s="164">
        <f>AR41/AS41</f>
        <v>0.14696485623003194</v>
      </c>
      <c r="AS42" s="168">
        <f>AS41/AS41</f>
        <v>1</v>
      </c>
      <c r="AT42" s="430"/>
      <c r="AU42" s="161">
        <f>AU41/AW41</f>
        <v>0.6392229417206291</v>
      </c>
      <c r="AV42" s="162">
        <f>AV41/AW41</f>
        <v>0.36077705827937095</v>
      </c>
      <c r="AW42" s="162">
        <f>AW41/AW53</f>
        <v>0.0693526656829409</v>
      </c>
      <c r="AX42" s="425">
        <f>AX41/AZ41</f>
        <v>0.6068759342301944</v>
      </c>
      <c r="AY42" s="307">
        <f>AY41/AZ41</f>
        <v>0.3931240657698057</v>
      </c>
      <c r="AZ42" s="426">
        <f>AZ41/AZ53</f>
        <v>0.11444701052091352</v>
      </c>
      <c r="BA42" s="306">
        <f>BA41/BB41</f>
        <v>0.03741007194244604</v>
      </c>
      <c r="BB42" s="427">
        <f>BB41/BB41</f>
        <v>1</v>
      </c>
      <c r="BC42" s="163">
        <f>BC41/BE41</f>
        <v>0.7376847290640394</v>
      </c>
      <c r="BD42" s="164">
        <f>BD41/BE41</f>
        <v>0.2623152709359606</v>
      </c>
      <c r="BE42" s="168">
        <f>BE41/BE41</f>
        <v>1</v>
      </c>
      <c r="BF42" s="163">
        <f>BF41/BH41</f>
        <v>0.8479087452471483</v>
      </c>
      <c r="BG42" s="164">
        <f>BG41/BH41</f>
        <v>0.1520912547528517</v>
      </c>
      <c r="BH42" s="168">
        <f>BH41/BH41</f>
        <v>1</v>
      </c>
      <c r="BI42" s="431"/>
      <c r="BJ42" s="161">
        <f>BJ41/BL41</f>
        <v>0.6098430813124108</v>
      </c>
      <c r="BK42" s="162">
        <f>BK41/BL41</f>
        <v>0.39015691868758917</v>
      </c>
      <c r="BL42" s="162">
        <f>BL41/BL53</f>
        <v>0.08430040286212495</v>
      </c>
      <c r="BM42" s="425">
        <f>BM41/BO41</f>
        <v>0.6541310541310541</v>
      </c>
      <c r="BN42" s="307">
        <f>BN41/BO41</f>
        <v>0.34586894586894584</v>
      </c>
      <c r="BO42" s="426">
        <f>BO41/BO53</f>
        <v>0.1338060384263495</v>
      </c>
      <c r="BP42" s="306">
        <f>BP41/BQ41</f>
        <v>0.03677277716794731</v>
      </c>
      <c r="BQ42" s="427">
        <f>BQ41/BQ41</f>
        <v>1</v>
      </c>
      <c r="BR42" s="163">
        <f>BR41/BT41</f>
        <v>0.6541811846689896</v>
      </c>
      <c r="BS42" s="164">
        <f>BS41/BT41</f>
        <v>0.34581881533101044</v>
      </c>
      <c r="BT42" s="168">
        <f>BT41/BT41</f>
        <v>1</v>
      </c>
      <c r="BU42" s="163">
        <f>BU41/BW41</f>
        <v>0.8467874794069192</v>
      </c>
      <c r="BV42" s="164">
        <f>BV41/BW41</f>
        <v>0.15321252059308071</v>
      </c>
      <c r="BW42" s="168">
        <f>BW41/BW41</f>
        <v>1</v>
      </c>
      <c r="BX42" s="432"/>
      <c r="BY42" s="161">
        <f>BY41/CA41</f>
        <v>0.6091205211726385</v>
      </c>
      <c r="BZ42" s="162">
        <f>BZ41/CA41</f>
        <v>0.39087947882736157</v>
      </c>
      <c r="CA42" s="162">
        <f>CA41/CA53</f>
        <v>0.04574919901646673</v>
      </c>
      <c r="CB42" s="425">
        <f>CB41/CD41</f>
        <v>0.7426108374384236</v>
      </c>
      <c r="CC42" s="307">
        <f>CC41/CD41</f>
        <v>0.25738916256157635</v>
      </c>
      <c r="CD42" s="426">
        <f>CD41/CD53</f>
        <v>0.07087370166710308</v>
      </c>
      <c r="CE42" s="306">
        <f>CE41/CF41</f>
        <v>0.036773428232502965</v>
      </c>
      <c r="CF42" s="427">
        <f>CF41/CF41</f>
        <v>1</v>
      </c>
      <c r="CG42" s="163">
        <f>CG41/CI41</f>
        <v>0.7081260364842454</v>
      </c>
      <c r="CH42" s="164">
        <f>CH41/CI41</f>
        <v>0.29187396351575456</v>
      </c>
      <c r="CI42" s="168">
        <f>CI41/CI41</f>
        <v>1</v>
      </c>
      <c r="CJ42" s="163">
        <f>CJ41/CL41</f>
        <v>0.8373205741626795</v>
      </c>
      <c r="CK42" s="164">
        <f>CK41/CL41</f>
        <v>0.16267942583732056</v>
      </c>
      <c r="CL42" s="168">
        <f>CL41/CL41</f>
        <v>1</v>
      </c>
      <c r="CM42" s="462"/>
      <c r="CN42" s="161">
        <f>CN41/CP41</f>
        <v>0.6869881710646042</v>
      </c>
      <c r="CO42" s="162">
        <f>CO41/CP41</f>
        <v>0.3130118289353958</v>
      </c>
      <c r="CP42" s="162">
        <f>CP41/CP53</f>
        <v>0.08870772459439825</v>
      </c>
      <c r="CQ42" s="425">
        <f>CQ41/CS41</f>
        <v>0.6580172987358616</v>
      </c>
      <c r="CR42" s="307">
        <f>CR41/CS41</f>
        <v>0.3419827012641384</v>
      </c>
      <c r="CS42" s="426">
        <f>CS41/CS53</f>
        <v>0.13172655565293603</v>
      </c>
      <c r="CT42" s="306">
        <f>CT41/CU41</f>
        <v>0.07960808328230251</v>
      </c>
      <c r="CU42" s="427">
        <f>CU41/CU41</f>
        <v>1</v>
      </c>
      <c r="CV42" s="163">
        <f>CV41/CX41</f>
        <v>0.7128412537917088</v>
      </c>
      <c r="CW42" s="164">
        <f>CW41/CX41</f>
        <v>0.2871587462082912</v>
      </c>
      <c r="CX42" s="168">
        <f>CX41/CX41</f>
        <v>1</v>
      </c>
      <c r="CY42" s="163">
        <f>CY41/DA41</f>
        <v>0.8463035019455253</v>
      </c>
      <c r="CZ42" s="164">
        <f>CZ41/DA41</f>
        <v>0.15369649805447472</v>
      </c>
      <c r="DA42" s="168">
        <f>DA41/DA41</f>
        <v>1</v>
      </c>
      <c r="DB42" s="429"/>
      <c r="DC42" s="161">
        <f>DC41/DE41</f>
        <v>0.6867371847030106</v>
      </c>
      <c r="DD42" s="162">
        <f>DD41/DE41</f>
        <v>0.3132628152969894</v>
      </c>
      <c r="DE42" s="162">
        <f>DE41/DE53</f>
        <v>0.16406354291816846</v>
      </c>
      <c r="DF42" s="425">
        <f>DF41/DH41</f>
        <v>0.6515679442508711</v>
      </c>
      <c r="DG42" s="307">
        <f>DG41/DH41</f>
        <v>0.34843205574912894</v>
      </c>
      <c r="DH42" s="426">
        <f>DH41/DH53</f>
        <v>0.2320754716981132</v>
      </c>
      <c r="DI42" s="306">
        <f>DI41/DJ41</f>
        <v>0.05747126436781609</v>
      </c>
      <c r="DJ42" s="427">
        <f>DJ41/DJ41</f>
        <v>1</v>
      </c>
      <c r="DK42" s="163">
        <f>DK41/DM41</f>
        <v>0.6764705882352942</v>
      </c>
      <c r="DL42" s="164">
        <f>DL41/DM41</f>
        <v>0.3235294117647059</v>
      </c>
      <c r="DM42" s="168">
        <f>DM41/DM41</f>
        <v>1</v>
      </c>
      <c r="DN42" s="163">
        <f>DN41/DP41</f>
        <v>0.8716666666666667</v>
      </c>
      <c r="DO42" s="164">
        <f>DO41/DP41</f>
        <v>0.12833333333333333</v>
      </c>
      <c r="DP42" s="168">
        <f>DP41/DP41</f>
        <v>1</v>
      </c>
      <c r="DQ42" s="434"/>
      <c r="DR42" s="161">
        <f>DR41/DT41</f>
        <v>0.6364846870838882</v>
      </c>
      <c r="DS42" s="162">
        <f>DS41/DT41</f>
        <v>0.36351531291611183</v>
      </c>
      <c r="DT42" s="162">
        <f>DT41/DT53</f>
        <v>0.1030885380919698</v>
      </c>
      <c r="DU42" s="425">
        <f>DU41/DW41</f>
        <v>0.6539209332469216</v>
      </c>
      <c r="DV42" s="307">
        <f>DV41/DW41</f>
        <v>0.3460790667530784</v>
      </c>
      <c r="DW42" s="426">
        <f>DW41/DW53</f>
        <v>0.13116286977218633</v>
      </c>
      <c r="DX42" s="306">
        <f>DX41/DY41</f>
        <v>0.037429819089207735</v>
      </c>
      <c r="DY42" s="427">
        <f>DY41/DY41</f>
        <v>1</v>
      </c>
      <c r="DZ42" s="163">
        <f>DZ41/EB41</f>
        <v>0.7026759167492567</v>
      </c>
      <c r="EA42" s="164">
        <f>EA41/EB41</f>
        <v>0.29732408325074333</v>
      </c>
      <c r="EB42" s="168">
        <f>EB41/EB41</f>
        <v>1</v>
      </c>
      <c r="EC42" s="163">
        <f>EC41/EE41</f>
        <v>0.8670411985018727</v>
      </c>
      <c r="ED42" s="164">
        <f>ED41/EE41</f>
        <v>0.13295880149812733</v>
      </c>
      <c r="EE42" s="168">
        <f>EE41/EE41</f>
        <v>1</v>
      </c>
      <c r="EF42" s="435"/>
      <c r="EG42" s="161">
        <f>EG41/EI41</f>
        <v>0.6431226765799256</v>
      </c>
      <c r="EH42" s="162">
        <f>EH41/EI41</f>
        <v>0.35687732342007433</v>
      </c>
      <c r="EI42" s="162">
        <f>EI41/EI53</f>
        <v>0.09726407135109076</v>
      </c>
      <c r="EJ42" s="425">
        <f>EJ41/EL41</f>
        <v>0.5958762886597938</v>
      </c>
      <c r="EK42" s="307">
        <f>EK41/EL41</f>
        <v>0.4041237113402062</v>
      </c>
      <c r="EL42" s="426">
        <f>EL41/EL53</f>
        <v>0.11744289288885301</v>
      </c>
      <c r="EM42" s="306">
        <f>EM41/EN41</f>
        <v>0.04213298222514812</v>
      </c>
      <c r="EN42" s="427">
        <f>EN41/EN41</f>
        <v>1</v>
      </c>
      <c r="EO42" s="163">
        <f>EO41/EQ41</f>
        <v>0.6689734717416378</v>
      </c>
      <c r="EP42" s="164">
        <f>EP41/EQ41</f>
        <v>0.33102652825836215</v>
      </c>
      <c r="EQ42" s="168">
        <f>EQ41/EQ41</f>
        <v>1</v>
      </c>
      <c r="ER42" s="163">
        <f>ER41/ET41</f>
        <v>0.8707482993197279</v>
      </c>
      <c r="ES42" s="164">
        <f>ES41/ET41</f>
        <v>0.1292517006802721</v>
      </c>
      <c r="ET42" s="168">
        <f>ET41/ET41</f>
        <v>1</v>
      </c>
      <c r="EU42" s="436"/>
      <c r="EV42" s="161">
        <f>EV41/EX41</f>
        <v>0.594920634920635</v>
      </c>
      <c r="EW42" s="162">
        <f>EW41/EX41</f>
        <v>0.4050793650793651</v>
      </c>
      <c r="EX42" s="162">
        <f>EX41/EX53</f>
        <v>0.09615384615384616</v>
      </c>
      <c r="EY42" s="425">
        <f>EY41/FA41</f>
        <v>0.5633187772925764</v>
      </c>
      <c r="EZ42" s="307">
        <f>EZ41/FA41</f>
        <v>0.4366812227074236</v>
      </c>
      <c r="FA42" s="426">
        <f>FA41/FA53</f>
        <v>0.1265493013341754</v>
      </c>
      <c r="FB42" s="306">
        <f>FB41/FC41</f>
        <v>0.03607937462417318</v>
      </c>
      <c r="FC42" s="427">
        <f>FC41/FC41</f>
        <v>1</v>
      </c>
      <c r="FD42" s="163">
        <f>FD41/FF41</f>
        <v>0.6821705426356589</v>
      </c>
      <c r="FE42" s="164">
        <f>FE41/FF41</f>
        <v>0.3178294573643411</v>
      </c>
      <c r="FF42" s="168">
        <f>FF41/FF41</f>
        <v>1</v>
      </c>
      <c r="FG42" s="163">
        <f>FG41/FI41</f>
        <v>0.8642857142857143</v>
      </c>
      <c r="FH42" s="164">
        <f>FH41/FI41</f>
        <v>0.1357142857142857</v>
      </c>
      <c r="FI42" s="168">
        <f>FI41/FI41</f>
        <v>1</v>
      </c>
      <c r="FJ42" s="437"/>
      <c r="FK42" s="161">
        <f>FK41/FM41</f>
        <v>0.6475535168195719</v>
      </c>
      <c r="FL42" s="162">
        <f>FL41/FM41</f>
        <v>0.35244648318042815</v>
      </c>
      <c r="FM42" s="162">
        <f>FM41/FM53</f>
        <v>0.09557211749232793</v>
      </c>
      <c r="FN42" s="425">
        <f>FN41/FP41</f>
        <v>0.6555786555786556</v>
      </c>
      <c r="FO42" s="307">
        <f>FO41/FP41</f>
        <v>0.3444213444213444</v>
      </c>
      <c r="FP42" s="426">
        <f>FP41/FP53</f>
        <v>0.14664634146341463</v>
      </c>
      <c r="FQ42" s="306">
        <f>FQ41/FR41</f>
        <v>0.047524752475247525</v>
      </c>
      <c r="FR42" s="427">
        <f>FR41/FR41</f>
        <v>1</v>
      </c>
      <c r="FS42" s="163">
        <f>FS41/FU41</f>
        <v>0.6109936575052854</v>
      </c>
      <c r="FT42" s="164">
        <f>FT41/FU41</f>
        <v>0.3890063424947146</v>
      </c>
      <c r="FU42" s="168">
        <f>FU41/FU41</f>
        <v>1</v>
      </c>
      <c r="FV42" s="163">
        <f>FV41/FX41</f>
        <v>0.4607645875251509</v>
      </c>
      <c r="FW42" s="164">
        <f>FW41/FX41</f>
        <v>0.5392354124748491</v>
      </c>
      <c r="FX42" s="168">
        <f>FX41/FX41</f>
        <v>1</v>
      </c>
      <c r="FY42" s="139"/>
      <c r="FZ42" s="161">
        <f>FZ41/GB41</f>
        <v>0.630684788290643</v>
      </c>
      <c r="GA42" s="162">
        <f>GA41/GB41</f>
        <v>0.36931521170935705</v>
      </c>
      <c r="GB42" s="162">
        <f>GB41/GB41</f>
        <v>1</v>
      </c>
      <c r="GC42" s="425">
        <f>GC41/GE41</f>
        <v>0.6220472440944882</v>
      </c>
      <c r="GD42" s="307">
        <f>GD41/GE41</f>
        <v>0.3779527559055118</v>
      </c>
      <c r="GE42" s="426">
        <f>GE41/GE53</f>
        <v>0.12490359647074639</v>
      </c>
      <c r="GF42" s="438">
        <f>GF41/GG41</f>
        <v>0.04454427365230569</v>
      </c>
      <c r="GG42" s="427">
        <f>GG41/GG41</f>
        <v>1</v>
      </c>
      <c r="GH42" s="164">
        <f>GH41/GJ41</f>
        <v>0.6805391130133868</v>
      </c>
      <c r="GI42" s="164">
        <f>GI41/GJ41</f>
        <v>0.31946088698661324</v>
      </c>
      <c r="GJ42" s="168">
        <f>GJ41/GJ41</f>
        <v>1</v>
      </c>
      <c r="GK42" s="163">
        <f>GK41/GM41</f>
        <v>0.8313848920863309</v>
      </c>
      <c r="GL42" s="164">
        <f>GL41/GM41</f>
        <v>0.16861510791366907</v>
      </c>
      <c r="GM42" s="168">
        <f>GM41/GM41</f>
        <v>1</v>
      </c>
    </row>
    <row r="43" spans="1:195" ht="12.75" customHeight="1">
      <c r="A43" s="394" t="s">
        <v>65</v>
      </c>
      <c r="B43" s="494">
        <v>395</v>
      </c>
      <c r="C43" s="146">
        <v>303</v>
      </c>
      <c r="D43" s="147">
        <f>SUM(B43:C43)</f>
        <v>698</v>
      </c>
      <c r="E43" s="406">
        <f>G43-F43</f>
        <v>108</v>
      </c>
      <c r="F43" s="407">
        <v>195</v>
      </c>
      <c r="G43" s="408">
        <v>303</v>
      </c>
      <c r="H43" s="153">
        <v>0</v>
      </c>
      <c r="I43" s="397">
        <f>G43+H43</f>
        <v>303</v>
      </c>
      <c r="J43" s="154">
        <v>108</v>
      </c>
      <c r="K43" s="398">
        <f>L43-J43</f>
        <v>0</v>
      </c>
      <c r="L43" s="409">
        <f>E43</f>
        <v>108</v>
      </c>
      <c r="M43" s="410">
        <v>195</v>
      </c>
      <c r="N43" s="154">
        <f>O43-M43</f>
        <v>0</v>
      </c>
      <c r="O43" s="155">
        <f>F43</f>
        <v>195</v>
      </c>
      <c r="P43" s="495" t="s">
        <v>66</v>
      </c>
      <c r="Q43" s="494">
        <v>425</v>
      </c>
      <c r="R43" s="146">
        <v>393</v>
      </c>
      <c r="S43" s="147">
        <f>SUM(Q43:R43)</f>
        <v>818</v>
      </c>
      <c r="T43" s="406">
        <f>V43-U43</f>
        <v>105</v>
      </c>
      <c r="U43" s="407">
        <v>247</v>
      </c>
      <c r="V43" s="408">
        <v>352</v>
      </c>
      <c r="W43" s="153">
        <v>0</v>
      </c>
      <c r="X43" s="397">
        <f>V43+W43</f>
        <v>352</v>
      </c>
      <c r="Y43" s="154">
        <v>105</v>
      </c>
      <c r="Z43" s="398">
        <f>AA43-Y43</f>
        <v>0</v>
      </c>
      <c r="AA43" s="409">
        <f>T43</f>
        <v>105</v>
      </c>
      <c r="AB43" s="410">
        <v>247</v>
      </c>
      <c r="AC43" s="154">
        <f>AD43-AB43</f>
        <v>0</v>
      </c>
      <c r="AD43" s="154">
        <f>U43</f>
        <v>247</v>
      </c>
      <c r="AE43" s="403" t="s">
        <v>67</v>
      </c>
      <c r="AF43" s="494">
        <v>468</v>
      </c>
      <c r="AG43" s="146">
        <v>423</v>
      </c>
      <c r="AH43" s="147">
        <f>SUM(AF43:AG43)</f>
        <v>891</v>
      </c>
      <c r="AI43" s="406">
        <f>AK43-AJ43</f>
        <v>99</v>
      </c>
      <c r="AJ43" s="407">
        <v>166</v>
      </c>
      <c r="AK43" s="408">
        <v>265</v>
      </c>
      <c r="AL43" s="153">
        <v>0</v>
      </c>
      <c r="AM43" s="397">
        <f>AK43+AL43</f>
        <v>265</v>
      </c>
      <c r="AN43" s="154">
        <v>99</v>
      </c>
      <c r="AO43" s="398">
        <f>AP43-AN43</f>
        <v>0</v>
      </c>
      <c r="AP43" s="409">
        <f>AI43</f>
        <v>99</v>
      </c>
      <c r="AQ43" s="410">
        <v>166</v>
      </c>
      <c r="AR43" s="154">
        <f>AS43-AQ43</f>
        <v>0</v>
      </c>
      <c r="AS43" s="155">
        <f>AJ43</f>
        <v>166</v>
      </c>
      <c r="AT43" s="496" t="s">
        <v>65</v>
      </c>
      <c r="AU43" s="494">
        <v>377</v>
      </c>
      <c r="AV43" s="146">
        <v>367</v>
      </c>
      <c r="AW43" s="147">
        <f>SUM(AU43:AV43)</f>
        <v>744</v>
      </c>
      <c r="AX43" s="406">
        <f>AZ43-AY43</f>
        <v>76</v>
      </c>
      <c r="AY43" s="407">
        <v>72</v>
      </c>
      <c r="AZ43" s="408">
        <v>148</v>
      </c>
      <c r="BA43" s="153">
        <v>0</v>
      </c>
      <c r="BB43" s="397">
        <f>AZ43+BA43</f>
        <v>148</v>
      </c>
      <c r="BC43" s="154">
        <v>76</v>
      </c>
      <c r="BD43" s="398">
        <f>BE43-BC43</f>
        <v>0</v>
      </c>
      <c r="BE43" s="409">
        <f>AX43</f>
        <v>76</v>
      </c>
      <c r="BF43" s="410">
        <v>72</v>
      </c>
      <c r="BG43" s="154">
        <f>BH43-BF43</f>
        <v>0</v>
      </c>
      <c r="BH43" s="155">
        <f>AY43</f>
        <v>72</v>
      </c>
      <c r="BI43" s="405" t="s">
        <v>67</v>
      </c>
      <c r="BJ43" s="494">
        <v>473</v>
      </c>
      <c r="BK43" s="146">
        <v>372</v>
      </c>
      <c r="BL43" s="147">
        <f>SUM(BJ43:BK43)</f>
        <v>845</v>
      </c>
      <c r="BM43" s="406">
        <f>BO43-BN43</f>
        <v>148</v>
      </c>
      <c r="BN43" s="407">
        <v>174</v>
      </c>
      <c r="BO43" s="408">
        <v>322</v>
      </c>
      <c r="BP43" s="153">
        <v>0</v>
      </c>
      <c r="BQ43" s="397">
        <f>BO43+BP43</f>
        <v>322</v>
      </c>
      <c r="BR43" s="154">
        <v>148</v>
      </c>
      <c r="BS43" s="398">
        <f>BT43-BR43</f>
        <v>0</v>
      </c>
      <c r="BT43" s="409">
        <f>BM43</f>
        <v>148</v>
      </c>
      <c r="BU43" s="410">
        <v>174</v>
      </c>
      <c r="BV43" s="154">
        <f>BW43-BU43</f>
        <v>0</v>
      </c>
      <c r="BW43" s="155">
        <f>BN43</f>
        <v>174</v>
      </c>
      <c r="BX43" s="411" t="s">
        <v>67</v>
      </c>
      <c r="BY43" s="494">
        <v>327</v>
      </c>
      <c r="BZ43" s="146">
        <v>300</v>
      </c>
      <c r="CA43" s="147">
        <f>SUM(BY43:BZ43)</f>
        <v>627</v>
      </c>
      <c r="CB43" s="406">
        <f>CD43-CC43</f>
        <v>104</v>
      </c>
      <c r="CC43" s="407">
        <v>146</v>
      </c>
      <c r="CD43" s="408">
        <v>250</v>
      </c>
      <c r="CE43" s="153">
        <v>0</v>
      </c>
      <c r="CF43" s="397">
        <f>CD43+CE43</f>
        <v>250</v>
      </c>
      <c r="CG43" s="154">
        <v>104</v>
      </c>
      <c r="CH43" s="398">
        <f>CI43-CG43</f>
        <v>0</v>
      </c>
      <c r="CI43" s="409">
        <f>CB43</f>
        <v>104</v>
      </c>
      <c r="CJ43" s="410">
        <v>146</v>
      </c>
      <c r="CK43" s="154">
        <f>CL43-CJ43</f>
        <v>0</v>
      </c>
      <c r="CL43" s="155">
        <f>CC43</f>
        <v>146</v>
      </c>
      <c r="CM43" s="412" t="s">
        <v>68</v>
      </c>
      <c r="CN43" s="494">
        <v>384</v>
      </c>
      <c r="CO43" s="146">
        <v>395</v>
      </c>
      <c r="CP43" s="147">
        <f>SUM(CN43:CO43)</f>
        <v>779</v>
      </c>
      <c r="CQ43" s="406">
        <v>210</v>
      </c>
      <c r="CR43" s="497">
        <v>306</v>
      </c>
      <c r="CS43" s="147">
        <f>CQ43+CR43</f>
        <v>516</v>
      </c>
      <c r="CT43" s="153">
        <v>0</v>
      </c>
      <c r="CU43" s="397">
        <f>CS43+CT43</f>
        <v>516</v>
      </c>
      <c r="CV43" s="154">
        <v>210</v>
      </c>
      <c r="CW43" s="398">
        <f>CX43-CV43</f>
        <v>0</v>
      </c>
      <c r="CX43" s="409">
        <f>CQ43</f>
        <v>210</v>
      </c>
      <c r="CY43" s="410">
        <v>306</v>
      </c>
      <c r="CZ43" s="154">
        <f>DA43-CY43</f>
        <v>0</v>
      </c>
      <c r="DA43" s="155">
        <f>CR43</f>
        <v>306</v>
      </c>
      <c r="DB43" s="403" t="s">
        <v>67</v>
      </c>
      <c r="DC43" s="494"/>
      <c r="DD43" s="146"/>
      <c r="DE43" s="147">
        <f>SUM(DC43:DD43)</f>
        <v>0</v>
      </c>
      <c r="DF43" s="406">
        <f>DH43-DG43</f>
        <v>0</v>
      </c>
      <c r="DG43" s="407"/>
      <c r="DH43" s="408"/>
      <c r="DI43" s="153"/>
      <c r="DJ43" s="397">
        <f>DH43+DI43</f>
        <v>0</v>
      </c>
      <c r="DK43" s="154"/>
      <c r="DL43" s="398">
        <f>DM43-DK43</f>
        <v>0</v>
      </c>
      <c r="DM43" s="409">
        <f>DF43</f>
        <v>0</v>
      </c>
      <c r="DN43" s="410"/>
      <c r="DO43" s="154">
        <f>DP43-DN43</f>
        <v>0</v>
      </c>
      <c r="DP43" s="155">
        <f>DG43</f>
        <v>0</v>
      </c>
      <c r="DQ43" s="415" t="s">
        <v>69</v>
      </c>
      <c r="DR43" s="494">
        <v>390</v>
      </c>
      <c r="DS43" s="146">
        <v>485</v>
      </c>
      <c r="DT43" s="147">
        <f>SUM(DR43:DS43)</f>
        <v>875</v>
      </c>
      <c r="DU43" s="406">
        <f>DW43-DV43</f>
        <v>89</v>
      </c>
      <c r="DV43" s="407">
        <v>164</v>
      </c>
      <c r="DW43" s="408">
        <v>253</v>
      </c>
      <c r="DX43" s="153">
        <v>0</v>
      </c>
      <c r="DY43" s="397">
        <f>DW43+DX43</f>
        <v>253</v>
      </c>
      <c r="DZ43" s="154">
        <v>89</v>
      </c>
      <c r="EA43" s="398">
        <f>EB43-DZ43</f>
        <v>0</v>
      </c>
      <c r="EB43" s="409">
        <f>DU43</f>
        <v>89</v>
      </c>
      <c r="EC43" s="410">
        <v>164</v>
      </c>
      <c r="ED43" s="154">
        <f>EE43-EC43</f>
        <v>0</v>
      </c>
      <c r="EE43" s="155">
        <f>DV43</f>
        <v>164</v>
      </c>
      <c r="EF43" s="416" t="s">
        <v>67</v>
      </c>
      <c r="EG43" s="494">
        <v>582</v>
      </c>
      <c r="EH43" s="146">
        <v>637</v>
      </c>
      <c r="EI43" s="147">
        <f>SUM(EG43:EH43)</f>
        <v>1219</v>
      </c>
      <c r="EJ43" s="406">
        <v>119</v>
      </c>
      <c r="EK43" s="407">
        <v>184</v>
      </c>
      <c r="EL43" s="408">
        <f>EJ43+EK43</f>
        <v>303</v>
      </c>
      <c r="EM43" s="153">
        <v>0</v>
      </c>
      <c r="EN43" s="397">
        <f>EL43+EM43</f>
        <v>303</v>
      </c>
      <c r="EO43" s="154">
        <v>119</v>
      </c>
      <c r="EP43" s="398">
        <f>EQ43-EO43</f>
        <v>0</v>
      </c>
      <c r="EQ43" s="409">
        <f>EJ43</f>
        <v>119</v>
      </c>
      <c r="ER43" s="410">
        <v>184</v>
      </c>
      <c r="ES43" s="154">
        <f>ET43-ER43</f>
        <v>0</v>
      </c>
      <c r="ET43" s="155">
        <f>EK43</f>
        <v>184</v>
      </c>
      <c r="EU43" s="418" t="s">
        <v>67</v>
      </c>
      <c r="EV43" s="494">
        <v>430</v>
      </c>
      <c r="EW43" s="146">
        <v>414</v>
      </c>
      <c r="EX43" s="147">
        <f>SUM(EV43:EW43)</f>
        <v>844</v>
      </c>
      <c r="EY43" s="406">
        <f>FA43-EZ43</f>
        <v>115</v>
      </c>
      <c r="EZ43" s="407">
        <v>103</v>
      </c>
      <c r="FA43" s="408">
        <v>218</v>
      </c>
      <c r="FB43" s="153">
        <v>0</v>
      </c>
      <c r="FC43" s="397">
        <f>FA43+FB43</f>
        <v>218</v>
      </c>
      <c r="FD43" s="154">
        <v>99</v>
      </c>
      <c r="FE43" s="398">
        <f>FF43-FD43</f>
        <v>16</v>
      </c>
      <c r="FF43" s="409">
        <f>EY43</f>
        <v>115</v>
      </c>
      <c r="FG43" s="410">
        <v>53</v>
      </c>
      <c r="FH43" s="154">
        <f>FI43-FG43</f>
        <v>50</v>
      </c>
      <c r="FI43" s="155">
        <f>EZ43</f>
        <v>103</v>
      </c>
      <c r="FJ43" s="419" t="s">
        <v>69</v>
      </c>
      <c r="FK43" s="494">
        <v>433</v>
      </c>
      <c r="FL43" s="146">
        <v>500</v>
      </c>
      <c r="FM43" s="147">
        <f>SUM(FK43:FL43)</f>
        <v>933</v>
      </c>
      <c r="FN43" s="406">
        <v>84</v>
      </c>
      <c r="FO43" s="407">
        <v>153</v>
      </c>
      <c r="FP43" s="408">
        <f>FN43+FO43</f>
        <v>237</v>
      </c>
      <c r="FQ43" s="153">
        <v>0</v>
      </c>
      <c r="FR43" s="397">
        <f>FP43+FQ43</f>
        <v>237</v>
      </c>
      <c r="FS43" s="154">
        <v>82</v>
      </c>
      <c r="FT43" s="398">
        <f>FU43-FS43</f>
        <v>2</v>
      </c>
      <c r="FU43" s="409">
        <f>FN43</f>
        <v>84</v>
      </c>
      <c r="FV43" s="410">
        <v>108</v>
      </c>
      <c r="FW43" s="154">
        <f>FX43-FV43</f>
        <v>45</v>
      </c>
      <c r="FX43" s="155">
        <f>FO43</f>
        <v>153</v>
      </c>
      <c r="FY43" s="122" t="s">
        <v>69</v>
      </c>
      <c r="FZ43" s="158">
        <f>B43+Q43+AF43+AU43+BJ43+BY43+CN43+DC43+DR43+EG43+EV43+FK43</f>
        <v>4684</v>
      </c>
      <c r="GA43" s="159">
        <f>C43+R43+AG43+AV43+BK43+BZ43+CO43+DD43+DS43+EH43+EW43+FL43</f>
        <v>4589</v>
      </c>
      <c r="GB43" s="491">
        <f>SUM(FZ43:GA43)</f>
        <v>9273</v>
      </c>
      <c r="GC43" s="158">
        <f>E43+T43+AI43+AX43+BM43+CB43+CQ43+DF43+DU43+EJ43+EY43+FN43</f>
        <v>1257</v>
      </c>
      <c r="GD43" s="159">
        <f>F43+U43+AJ43+AY43+BN43+CC43+CR43+DG43+DV43+EK43+EZ43+FO43</f>
        <v>1910</v>
      </c>
      <c r="GE43" s="79">
        <f>SUM(GC43:GD43)</f>
        <v>3167</v>
      </c>
      <c r="GF43" s="93">
        <f>H43+W43+AL43+BA43+BP43+CE43+CT43+DI43+DX43+EM43+FB43+FQ43</f>
        <v>0</v>
      </c>
      <c r="GG43" s="79">
        <f>GE43+GF43</f>
        <v>3167</v>
      </c>
      <c r="GH43" s="158">
        <f>J43+Y43+AN43+BC43+BR43+CG43+CV43+DK43+DZ43+EO43+FD43+FS43</f>
        <v>1239</v>
      </c>
      <c r="GI43" s="159">
        <f>K43+Z43+AO43+BD43+BS43+CH43+CW43+DL43+EA43+EP43+FE43+FT43</f>
        <v>18</v>
      </c>
      <c r="GJ43" s="160">
        <f>L43+AA43+AP43+BE43+BT43+CI43+CX43+DM43+EB43+EQ43+FF43+FU43</f>
        <v>1257</v>
      </c>
      <c r="GK43" s="159">
        <f>M43+AB43+AQ43+BF43+BU43+CJ43+CY43+DN43+EC43+ER43+FG43+FV43</f>
        <v>1815</v>
      </c>
      <c r="GL43" s="159">
        <f>N43+AC43+AR43+BG43+BV43+CK43+CZ43+DO43+ED43+ES43+FH43+FW43</f>
        <v>95</v>
      </c>
      <c r="GM43" s="160">
        <f>O43+AD43+AS43+BH43+BW43+CL43+DA43+DP43+EE43+ET43+FI43+FX43</f>
        <v>1910</v>
      </c>
    </row>
    <row r="44" spans="1:195" ht="12.75">
      <c r="A44" s="439"/>
      <c r="B44" s="161">
        <f>B43/D43</f>
        <v>0.5659025787965616</v>
      </c>
      <c r="C44" s="162">
        <f>C43/D43</f>
        <v>0.4340974212034384</v>
      </c>
      <c r="D44" s="162">
        <f>D43/D53</f>
        <v>0.040638099673963674</v>
      </c>
      <c r="E44" s="425">
        <f>E43/G43</f>
        <v>0.3564356435643564</v>
      </c>
      <c r="F44" s="307">
        <f>F43/G43</f>
        <v>0.6435643564356436</v>
      </c>
      <c r="G44" s="426">
        <f>G43/G53</f>
        <v>0.02301207564365459</v>
      </c>
      <c r="H44" s="306">
        <f>H43/I43</f>
        <v>0</v>
      </c>
      <c r="I44" s="427">
        <f>I43/I43</f>
        <v>1</v>
      </c>
      <c r="J44" s="163">
        <f>J43/L43</f>
        <v>1</v>
      </c>
      <c r="K44" s="164">
        <f>K43/L43</f>
        <v>0</v>
      </c>
      <c r="L44" s="168">
        <f>L43/L43</f>
        <v>1</v>
      </c>
      <c r="M44" s="163">
        <f>M43/O43</f>
        <v>1</v>
      </c>
      <c r="N44" s="164">
        <f>N43/O43</f>
        <v>0</v>
      </c>
      <c r="O44" s="168">
        <f>O43/O43</f>
        <v>1</v>
      </c>
      <c r="P44" s="495"/>
      <c r="Q44" s="161">
        <f>Q43/S43</f>
        <v>0.519559902200489</v>
      </c>
      <c r="R44" s="162">
        <f>R43/S43</f>
        <v>0.480440097799511</v>
      </c>
      <c r="S44" s="162">
        <f>S43/S53</f>
        <v>0.045563415585138975</v>
      </c>
      <c r="T44" s="425">
        <f>T43/V43</f>
        <v>0.29829545454545453</v>
      </c>
      <c r="U44" s="307">
        <f>U43/V43</f>
        <v>0.7017045454545454</v>
      </c>
      <c r="V44" s="426">
        <f>V43/V53</f>
        <v>0.027280477408354646</v>
      </c>
      <c r="W44" s="306">
        <f>W43/X43</f>
        <v>0</v>
      </c>
      <c r="X44" s="427">
        <f>X43/X43</f>
        <v>1</v>
      </c>
      <c r="Y44" s="163">
        <f>Y43/AA43</f>
        <v>1</v>
      </c>
      <c r="Z44" s="164">
        <f>Z43/AA43</f>
        <v>0</v>
      </c>
      <c r="AA44" s="168">
        <f>AA43/AA43</f>
        <v>1</v>
      </c>
      <c r="AB44" s="163">
        <f>AB43/AD43</f>
        <v>1</v>
      </c>
      <c r="AC44" s="164">
        <f>AC43/AD43</f>
        <v>0</v>
      </c>
      <c r="AD44" s="169">
        <f>AD43/AD43</f>
        <v>1</v>
      </c>
      <c r="AE44" s="447" t="s">
        <v>70</v>
      </c>
      <c r="AF44" s="161">
        <f>AF43/AH43</f>
        <v>0.5252525252525253</v>
      </c>
      <c r="AG44" s="162">
        <f>AG43/AH43</f>
        <v>0.47474747474747475</v>
      </c>
      <c r="AH44" s="162">
        <f>AH43/AH53</f>
        <v>0.05041874151199638</v>
      </c>
      <c r="AI44" s="425">
        <f>AI43/AK43</f>
        <v>0.37358490566037733</v>
      </c>
      <c r="AJ44" s="307">
        <f>AJ43/AK43</f>
        <v>0.6264150943396226</v>
      </c>
      <c r="AK44" s="426">
        <f>AK43/AK53</f>
        <v>0.019674808820253915</v>
      </c>
      <c r="AL44" s="306">
        <f>AL43/AM43</f>
        <v>0</v>
      </c>
      <c r="AM44" s="427">
        <f>AM43/AM43</f>
        <v>1</v>
      </c>
      <c r="AN44" s="163">
        <f>AN43/AP43</f>
        <v>1</v>
      </c>
      <c r="AO44" s="164">
        <f>AO43/AP43</f>
        <v>0</v>
      </c>
      <c r="AP44" s="168">
        <f>AP43/AP43</f>
        <v>1</v>
      </c>
      <c r="AQ44" s="163">
        <f>AQ43/AS43</f>
        <v>1</v>
      </c>
      <c r="AR44" s="164">
        <f>AR43/AS43</f>
        <v>0</v>
      </c>
      <c r="AS44" s="168">
        <f>AS43/AS43</f>
        <v>1</v>
      </c>
      <c r="AT44" s="448"/>
      <c r="AU44" s="161">
        <f>AU43/AW43</f>
        <v>0.5067204301075269</v>
      </c>
      <c r="AV44" s="162">
        <f>AV43/AW43</f>
        <v>0.4932795698924731</v>
      </c>
      <c r="AW44" s="162">
        <f>AW43/AW53</f>
        <v>0.04773208442933213</v>
      </c>
      <c r="AX44" s="425">
        <f>AX43/AZ43</f>
        <v>0.5135135135135135</v>
      </c>
      <c r="AY44" s="307">
        <f>AY43/AZ43</f>
        <v>0.4864864864864865</v>
      </c>
      <c r="AZ44" s="426">
        <f>AZ43/AZ53</f>
        <v>0.012659310580788641</v>
      </c>
      <c r="BA44" s="306">
        <f>BA43/BB43</f>
        <v>0</v>
      </c>
      <c r="BB44" s="427">
        <f>BB43/BB43</f>
        <v>1</v>
      </c>
      <c r="BC44" s="163">
        <f>BC43/BE43</f>
        <v>1</v>
      </c>
      <c r="BD44" s="164">
        <f>BD43/BE43</f>
        <v>0</v>
      </c>
      <c r="BE44" s="168">
        <f>BE43/BE43</f>
        <v>1</v>
      </c>
      <c r="BF44" s="163">
        <f>BF43/BH43</f>
        <v>1</v>
      </c>
      <c r="BG44" s="164">
        <f>BG43/BH43</f>
        <v>0</v>
      </c>
      <c r="BH44" s="168">
        <f>BH43/BH43</f>
        <v>1</v>
      </c>
      <c r="BI44" s="449" t="s">
        <v>70</v>
      </c>
      <c r="BJ44" s="161">
        <f>BJ43/BL43</f>
        <v>0.5597633136094674</v>
      </c>
      <c r="BK44" s="162">
        <f>BK43/BL43</f>
        <v>0.44023668639053254</v>
      </c>
      <c r="BL44" s="162">
        <f>BL43/BL53</f>
        <v>0.05080873068366304</v>
      </c>
      <c r="BM44" s="425">
        <f>BM43/BO43</f>
        <v>0.45962732919254656</v>
      </c>
      <c r="BN44" s="307">
        <f>BN43/BO43</f>
        <v>0.5403726708074534</v>
      </c>
      <c r="BO44" s="426">
        <f>BO43/BO53</f>
        <v>0.024550167734065265</v>
      </c>
      <c r="BP44" s="306">
        <f>BP43/BQ43</f>
        <v>0</v>
      </c>
      <c r="BQ44" s="427">
        <f>BQ43/BQ43</f>
        <v>1</v>
      </c>
      <c r="BR44" s="163">
        <f>BR43/BT43</f>
        <v>1</v>
      </c>
      <c r="BS44" s="164">
        <f>BS43/BT43</f>
        <v>0</v>
      </c>
      <c r="BT44" s="168">
        <f>BT43/BT43</f>
        <v>1</v>
      </c>
      <c r="BU44" s="163">
        <f>BU43/BW43</f>
        <v>1</v>
      </c>
      <c r="BV44" s="164">
        <f>BV43/BW43</f>
        <v>0</v>
      </c>
      <c r="BW44" s="168">
        <f>BW43/BW43</f>
        <v>1</v>
      </c>
      <c r="BX44" s="450" t="s">
        <v>70</v>
      </c>
      <c r="BY44" s="161">
        <f>BY43/CA43</f>
        <v>0.5215311004784688</v>
      </c>
      <c r="BZ44" s="162">
        <f>BZ43/CA43</f>
        <v>0.4784688995215311</v>
      </c>
      <c r="CA44" s="162">
        <f>CA43/CA53</f>
        <v>0.04671783026600104</v>
      </c>
      <c r="CB44" s="425">
        <f>CB43/CD43</f>
        <v>0.416</v>
      </c>
      <c r="CC44" s="307">
        <f>CC43/CD43</f>
        <v>0.584</v>
      </c>
      <c r="CD44" s="426">
        <f>CD43/CD53</f>
        <v>0.021820720956620406</v>
      </c>
      <c r="CE44" s="306">
        <f>CE43/CF43</f>
        <v>0</v>
      </c>
      <c r="CF44" s="427">
        <f>CF43/CF43</f>
        <v>1</v>
      </c>
      <c r="CG44" s="163">
        <f>CG43/CI43</f>
        <v>1</v>
      </c>
      <c r="CH44" s="164">
        <f>CH43/CI43</f>
        <v>0</v>
      </c>
      <c r="CI44" s="168">
        <f>CI43/CI43</f>
        <v>1</v>
      </c>
      <c r="CJ44" s="163">
        <f>CJ43/CL43</f>
        <v>1</v>
      </c>
      <c r="CK44" s="164">
        <f>CK43/CL43</f>
        <v>0</v>
      </c>
      <c r="CL44" s="168">
        <f>CL43/CL43</f>
        <v>1</v>
      </c>
      <c r="CM44" s="498" t="s">
        <v>71</v>
      </c>
      <c r="CN44" s="161">
        <f>CN43/CP43</f>
        <v>0.49293966623876767</v>
      </c>
      <c r="CO44" s="162">
        <f>CO43/CP43</f>
        <v>0.5070603337612324</v>
      </c>
      <c r="CP44" s="162">
        <f>CP43/CP53</f>
        <v>0.0628783598353378</v>
      </c>
      <c r="CQ44" s="425">
        <f>CQ43/CS43</f>
        <v>0.4069767441860465</v>
      </c>
      <c r="CR44" s="307">
        <f>CR43/CS43</f>
        <v>0.5930232558139535</v>
      </c>
      <c r="CS44" s="426">
        <f>CS43/CS53</f>
        <v>0.04522348816827344</v>
      </c>
      <c r="CT44" s="306">
        <f>CT43/CU43</f>
        <v>0</v>
      </c>
      <c r="CU44" s="427">
        <f>CU43/CU43</f>
        <v>1</v>
      </c>
      <c r="CV44" s="163">
        <f>CV43/CX43</f>
        <v>1</v>
      </c>
      <c r="CW44" s="164">
        <f>CW43/CX43</f>
        <v>0</v>
      </c>
      <c r="CX44" s="168">
        <f>CX43/CX43</f>
        <v>1</v>
      </c>
      <c r="CY44" s="163">
        <f>CY43/DA43</f>
        <v>1</v>
      </c>
      <c r="CZ44" s="164">
        <f>CZ43/DA43</f>
        <v>0</v>
      </c>
      <c r="DA44" s="168">
        <f>DA43/DA43</f>
        <v>1</v>
      </c>
      <c r="DB44" s="429" t="s">
        <v>72</v>
      </c>
      <c r="DC44" s="161" t="e">
        <f>DC43/DE43</f>
        <v>#DIV/0!</v>
      </c>
      <c r="DD44" s="162" t="e">
        <f>DD43/DE43</f>
        <v>#DIV/0!</v>
      </c>
      <c r="DE44" s="162">
        <f>DE43/DE53</f>
        <v>0</v>
      </c>
      <c r="DF44" s="425" t="e">
        <f>DF43/DH43</f>
        <v>#DIV/0!</v>
      </c>
      <c r="DG44" s="307" t="e">
        <f>DG43/DH43</f>
        <v>#DIV/0!</v>
      </c>
      <c r="DH44" s="426">
        <f>DH43/DH53</f>
        <v>0</v>
      </c>
      <c r="DI44" s="306" t="e">
        <f>DI43/DJ43</f>
        <v>#DIV/0!</v>
      </c>
      <c r="DJ44" s="427" t="e">
        <f>DJ43/DJ43</f>
        <v>#DIV/0!</v>
      </c>
      <c r="DK44" s="163" t="e">
        <f>DK43/DM43</f>
        <v>#DIV/0!</v>
      </c>
      <c r="DL44" s="164" t="e">
        <f>DL43/DM43</f>
        <v>#DIV/0!</v>
      </c>
      <c r="DM44" s="168" t="e">
        <f>DM43/DM43</f>
        <v>#DIV/0!</v>
      </c>
      <c r="DN44" s="163" t="e">
        <f>DN43/DP43</f>
        <v>#DIV/0!</v>
      </c>
      <c r="DO44" s="164" t="e">
        <f>DO43/DP43</f>
        <v>#DIV/0!</v>
      </c>
      <c r="DP44" s="168" t="e">
        <f>DP43/DP43</f>
        <v>#DIV/0!</v>
      </c>
      <c r="DQ44" s="452" t="s">
        <v>73</v>
      </c>
      <c r="DR44" s="161">
        <f>DR43/DT43</f>
        <v>0.44571428571428573</v>
      </c>
      <c r="DS44" s="162">
        <f>DS43/DT43</f>
        <v>0.5542857142857143</v>
      </c>
      <c r="DT44" s="162">
        <f>DT43/DT53</f>
        <v>0.06005490734385724</v>
      </c>
      <c r="DU44" s="425">
        <f>DU43/DW43</f>
        <v>0.35177865612648224</v>
      </c>
      <c r="DV44" s="307">
        <f>DV43/DW43</f>
        <v>0.6482213438735178</v>
      </c>
      <c r="DW44" s="426">
        <f>DW43/DW53</f>
        <v>0.021506290377422646</v>
      </c>
      <c r="DX44" s="306">
        <f>DX43/DY43</f>
        <v>0</v>
      </c>
      <c r="DY44" s="427">
        <f>DY43/DY43</f>
        <v>1</v>
      </c>
      <c r="DZ44" s="163">
        <f>DZ43/EB43</f>
        <v>1</v>
      </c>
      <c r="EA44" s="164">
        <f>EA43/EB43</f>
        <v>0</v>
      </c>
      <c r="EB44" s="168">
        <f>EB43/EB43</f>
        <v>1</v>
      </c>
      <c r="EC44" s="163">
        <f>EC43/EE43</f>
        <v>1</v>
      </c>
      <c r="ED44" s="164">
        <f>ED43/EE43</f>
        <v>0</v>
      </c>
      <c r="EE44" s="168">
        <f>EE43/EE43</f>
        <v>1</v>
      </c>
      <c r="EF44" s="453" t="s">
        <v>70</v>
      </c>
      <c r="EG44" s="161">
        <f>EG43/EI43</f>
        <v>0.4774405250205086</v>
      </c>
      <c r="EH44" s="162">
        <f>EH43/EI43</f>
        <v>0.5225594749794914</v>
      </c>
      <c r="EI44" s="162">
        <f>EI43/EI53</f>
        <v>0.07346028685066891</v>
      </c>
      <c r="EJ44" s="425">
        <f>EJ43/EL43</f>
        <v>0.3927392739273927</v>
      </c>
      <c r="EK44" s="307">
        <f>EK43/EL43</f>
        <v>0.6072607260726073</v>
      </c>
      <c r="EL44" s="426">
        <f>EL43/EL53</f>
        <v>0.02445717975623537</v>
      </c>
      <c r="EM44" s="306">
        <f>EM43/EN43</f>
        <v>0</v>
      </c>
      <c r="EN44" s="427">
        <f>EN43/EN43</f>
        <v>1</v>
      </c>
      <c r="EO44" s="163">
        <f>EO43/EQ43</f>
        <v>1</v>
      </c>
      <c r="EP44" s="164">
        <f>EP43/EQ43</f>
        <v>0</v>
      </c>
      <c r="EQ44" s="168">
        <f>EQ43/EQ43</f>
        <v>1</v>
      </c>
      <c r="ER44" s="163">
        <f>ER43/ET43</f>
        <v>1</v>
      </c>
      <c r="ES44" s="164">
        <f>ES43/ET43</f>
        <v>0</v>
      </c>
      <c r="ET44" s="168">
        <f>ET43/ET43</f>
        <v>1</v>
      </c>
      <c r="EU44" s="455" t="s">
        <v>70</v>
      </c>
      <c r="EV44" s="161">
        <f>EV43/EX43</f>
        <v>0.509478672985782</v>
      </c>
      <c r="EW44" s="162">
        <f>EW43/EX43</f>
        <v>0.490521327014218</v>
      </c>
      <c r="EX44" s="162">
        <f>EX43/EX53</f>
        <v>0.051526251526251524</v>
      </c>
      <c r="EY44" s="425">
        <f>EY43/FA43</f>
        <v>0.5275229357798165</v>
      </c>
      <c r="EZ44" s="307">
        <f>EZ43/FA43</f>
        <v>0.4724770642201835</v>
      </c>
      <c r="FA44" s="426">
        <f>FA43/FA53</f>
        <v>0.01721007341912055</v>
      </c>
      <c r="FB44" s="306">
        <f>FB43/FC43</f>
        <v>0</v>
      </c>
      <c r="FC44" s="427">
        <f>FC43/FC43</f>
        <v>1</v>
      </c>
      <c r="FD44" s="163">
        <f>FD43/FF43</f>
        <v>0.8608695652173913</v>
      </c>
      <c r="FE44" s="164">
        <f>FE43/FF43</f>
        <v>0.1391304347826087</v>
      </c>
      <c r="FF44" s="168">
        <f>FF43/FF43</f>
        <v>1</v>
      </c>
      <c r="FG44" s="163">
        <f>FG43/FI43</f>
        <v>0.5145631067961165</v>
      </c>
      <c r="FH44" s="164">
        <f>FH43/FI43</f>
        <v>0.4854368932038835</v>
      </c>
      <c r="FI44" s="168">
        <f>FI43/FI43</f>
        <v>1</v>
      </c>
      <c r="FJ44" s="456" t="s">
        <v>73</v>
      </c>
      <c r="FK44" s="161">
        <f>FK43/FM43</f>
        <v>0.4640943193997856</v>
      </c>
      <c r="FL44" s="162">
        <f>FL43/FM43</f>
        <v>0.5359056806002144</v>
      </c>
      <c r="FM44" s="162">
        <f>FM43/FM53</f>
        <v>0.06817185444980271</v>
      </c>
      <c r="FN44" s="425">
        <f>FN43/FP43</f>
        <v>0.35443037974683544</v>
      </c>
      <c r="FO44" s="307">
        <f>FO43/FP43</f>
        <v>0.6455696202531646</v>
      </c>
      <c r="FP44" s="426">
        <f>FP43/FP53</f>
        <v>0.024085365853658537</v>
      </c>
      <c r="FQ44" s="306">
        <f>FQ43/FR43</f>
        <v>0</v>
      </c>
      <c r="FR44" s="427">
        <f>FR43/FR43</f>
        <v>1</v>
      </c>
      <c r="FS44" s="163">
        <f>FS43/FU43</f>
        <v>0.9761904761904762</v>
      </c>
      <c r="FT44" s="164">
        <f>FT43/FU43</f>
        <v>0.023809523809523808</v>
      </c>
      <c r="FU44" s="168">
        <f>FU43/FU43</f>
        <v>1</v>
      </c>
      <c r="FV44" s="163">
        <f>FV43/FX43</f>
        <v>0.7058823529411765</v>
      </c>
      <c r="FW44" s="164">
        <f>FW43/FX43</f>
        <v>0.29411764705882354</v>
      </c>
      <c r="FX44" s="168">
        <f>FX43/FX43</f>
        <v>1</v>
      </c>
      <c r="FY44" s="457" t="s">
        <v>73</v>
      </c>
      <c r="FZ44" s="161">
        <f>FZ43/GB43</f>
        <v>0.5051223983608325</v>
      </c>
      <c r="GA44" s="162">
        <f>GA43/GB43</f>
        <v>0.4948776016391675</v>
      </c>
      <c r="GB44" s="162">
        <f>GB43/GB43</f>
        <v>1</v>
      </c>
      <c r="GC44" s="425">
        <f>GC43/GE43</f>
        <v>0.39690558888538047</v>
      </c>
      <c r="GD44" s="307">
        <f>GD43/GE43</f>
        <v>0.6030944111146195</v>
      </c>
      <c r="GE44" s="426">
        <f>GE43/GE53</f>
        <v>0.022408071717150275</v>
      </c>
      <c r="GF44" s="438">
        <f>GF43/GG43</f>
        <v>0</v>
      </c>
      <c r="GG44" s="427">
        <f>GG43/GG43</f>
        <v>1</v>
      </c>
      <c r="GH44" s="164">
        <f>GH43/GJ43</f>
        <v>0.9856801909307876</v>
      </c>
      <c r="GI44" s="164">
        <f>GI43/GJ43</f>
        <v>0.014319809069212411</v>
      </c>
      <c r="GJ44" s="168">
        <f>GJ43/GJ43</f>
        <v>1</v>
      </c>
      <c r="GK44" s="163">
        <f>GK43/GM43</f>
        <v>0.9502617801047121</v>
      </c>
      <c r="GL44" s="164">
        <f>GL43/GM43</f>
        <v>0.049738219895287955</v>
      </c>
      <c r="GM44" s="168">
        <f>GM43/GM43</f>
        <v>1</v>
      </c>
    </row>
    <row r="45" spans="1:195" ht="12.75" customHeight="1">
      <c r="A45" s="102" t="s">
        <v>74</v>
      </c>
      <c r="B45" s="105">
        <v>155</v>
      </c>
      <c r="C45" s="440">
        <v>176</v>
      </c>
      <c r="D45" s="471">
        <f>SUM(B45:C45)</f>
        <v>331</v>
      </c>
      <c r="E45" s="105">
        <f>G45-F45</f>
        <v>58</v>
      </c>
      <c r="F45" s="441">
        <v>138</v>
      </c>
      <c r="G45" s="493">
        <v>196</v>
      </c>
      <c r="H45" s="109">
        <v>1</v>
      </c>
      <c r="I45" s="108">
        <f>G45+H45</f>
        <v>197</v>
      </c>
      <c r="J45" s="444">
        <v>54</v>
      </c>
      <c r="K45" s="110">
        <f>L45-J45</f>
        <v>4</v>
      </c>
      <c r="L45" s="110">
        <f>E45</f>
        <v>58</v>
      </c>
      <c r="M45" s="445">
        <v>118</v>
      </c>
      <c r="N45" s="106">
        <f>O45-M45</f>
        <v>20</v>
      </c>
      <c r="O45" s="108">
        <f>F45</f>
        <v>138</v>
      </c>
      <c r="P45" s="495" t="s">
        <v>74</v>
      </c>
      <c r="Q45" s="105">
        <v>136</v>
      </c>
      <c r="R45" s="440">
        <v>183</v>
      </c>
      <c r="S45" s="471">
        <f>SUM(Q45:R45)</f>
        <v>319</v>
      </c>
      <c r="T45" s="105">
        <f>V45-U45</f>
        <v>57</v>
      </c>
      <c r="U45" s="441">
        <v>132</v>
      </c>
      <c r="V45" s="493">
        <v>189</v>
      </c>
      <c r="W45" s="109">
        <v>20</v>
      </c>
      <c r="X45" s="108">
        <f>V45+W45</f>
        <v>209</v>
      </c>
      <c r="Y45" s="444">
        <v>50</v>
      </c>
      <c r="Z45" s="110">
        <f>AA45-Y45</f>
        <v>7</v>
      </c>
      <c r="AA45" s="110">
        <f>T45</f>
        <v>57</v>
      </c>
      <c r="AB45" s="445">
        <v>111</v>
      </c>
      <c r="AC45" s="106">
        <f>AD45-AB45</f>
        <v>21</v>
      </c>
      <c r="AD45" s="106">
        <f>U45</f>
        <v>132</v>
      </c>
      <c r="AE45" s="499" t="s">
        <v>74</v>
      </c>
      <c r="AF45" s="105">
        <v>131</v>
      </c>
      <c r="AG45" s="440">
        <v>170</v>
      </c>
      <c r="AH45" s="471">
        <f>SUM(AF45:AG45)</f>
        <v>301</v>
      </c>
      <c r="AI45" s="105">
        <f>AK45-AJ45</f>
        <v>44</v>
      </c>
      <c r="AJ45" s="441">
        <v>154</v>
      </c>
      <c r="AK45" s="493">
        <v>198</v>
      </c>
      <c r="AL45" s="109">
        <v>24</v>
      </c>
      <c r="AM45" s="108">
        <f>AK45+AL45</f>
        <v>222</v>
      </c>
      <c r="AN45" s="444">
        <v>40</v>
      </c>
      <c r="AO45" s="110">
        <f>AP45-AN45</f>
        <v>4</v>
      </c>
      <c r="AP45" s="110">
        <f>AI45</f>
        <v>44</v>
      </c>
      <c r="AQ45" s="445">
        <v>147</v>
      </c>
      <c r="AR45" s="106">
        <f>AS45-AQ45</f>
        <v>7</v>
      </c>
      <c r="AS45" s="108">
        <f>AJ45</f>
        <v>154</v>
      </c>
      <c r="AT45" s="113" t="s">
        <v>74</v>
      </c>
      <c r="AU45" s="105">
        <v>135</v>
      </c>
      <c r="AV45" s="440">
        <v>187</v>
      </c>
      <c r="AW45" s="471">
        <f>SUM(AU45:AV45)</f>
        <v>322</v>
      </c>
      <c r="AX45" s="105">
        <f>AZ45-AY45</f>
        <v>47</v>
      </c>
      <c r="AY45" s="441">
        <v>181</v>
      </c>
      <c r="AZ45" s="493">
        <v>228</v>
      </c>
      <c r="BA45" s="109">
        <v>2</v>
      </c>
      <c r="BB45" s="108">
        <f>AZ45+BA45</f>
        <v>230</v>
      </c>
      <c r="BC45" s="444">
        <v>41</v>
      </c>
      <c r="BD45" s="110">
        <f>BE45-BC45</f>
        <v>6</v>
      </c>
      <c r="BE45" s="110">
        <f>AX45</f>
        <v>47</v>
      </c>
      <c r="BF45" s="445">
        <v>158</v>
      </c>
      <c r="BG45" s="106">
        <f>BH45-BF45</f>
        <v>23</v>
      </c>
      <c r="BH45" s="108">
        <f>AY45</f>
        <v>181</v>
      </c>
      <c r="BI45" s="114" t="s">
        <v>74</v>
      </c>
      <c r="BJ45" s="105">
        <v>165</v>
      </c>
      <c r="BK45" s="440">
        <v>221</v>
      </c>
      <c r="BL45" s="471">
        <f>SUM(BJ45:BK45)</f>
        <v>386</v>
      </c>
      <c r="BM45" s="105">
        <f>BO45-BN45</f>
        <v>61</v>
      </c>
      <c r="BN45" s="441">
        <v>140</v>
      </c>
      <c r="BO45" s="493">
        <v>201</v>
      </c>
      <c r="BP45" s="109">
        <v>16</v>
      </c>
      <c r="BQ45" s="108">
        <f>BO45+BP45</f>
        <v>217</v>
      </c>
      <c r="BR45" s="444">
        <v>59</v>
      </c>
      <c r="BS45" s="110">
        <f>BT45-BR45</f>
        <v>2</v>
      </c>
      <c r="BT45" s="110">
        <f>BM45</f>
        <v>61</v>
      </c>
      <c r="BU45" s="445">
        <v>112</v>
      </c>
      <c r="BV45" s="106">
        <f>BW45-BU45</f>
        <v>28</v>
      </c>
      <c r="BW45" s="108">
        <f>BN45</f>
        <v>140</v>
      </c>
      <c r="BX45" s="115" t="s">
        <v>74</v>
      </c>
      <c r="BY45" s="105">
        <v>209</v>
      </c>
      <c r="BZ45" s="440">
        <v>102</v>
      </c>
      <c r="CA45" s="471">
        <f>SUM(BY45:BZ45)</f>
        <v>311</v>
      </c>
      <c r="CB45" s="105">
        <f>CD45-CC45</f>
        <v>93</v>
      </c>
      <c r="CC45" s="441">
        <v>69</v>
      </c>
      <c r="CD45" s="493">
        <v>162</v>
      </c>
      <c r="CE45" s="109">
        <v>16</v>
      </c>
      <c r="CF45" s="108">
        <f>CD45+CE45</f>
        <v>178</v>
      </c>
      <c r="CG45" s="444">
        <v>86</v>
      </c>
      <c r="CH45" s="110">
        <f>CI45-CG45</f>
        <v>7</v>
      </c>
      <c r="CI45" s="110">
        <f>CB45</f>
        <v>93</v>
      </c>
      <c r="CJ45" s="445">
        <v>55</v>
      </c>
      <c r="CK45" s="106">
        <f>CL45-CJ45</f>
        <v>14</v>
      </c>
      <c r="CL45" s="108">
        <f>CC45</f>
        <v>69</v>
      </c>
      <c r="CM45" s="116" t="s">
        <v>74</v>
      </c>
      <c r="CN45" s="105">
        <v>91</v>
      </c>
      <c r="CO45" s="440">
        <v>26</v>
      </c>
      <c r="CP45" s="471">
        <f>SUM(CN45:CO45)</f>
        <v>117</v>
      </c>
      <c r="CQ45" s="105">
        <f>CS45-CR45</f>
        <v>100</v>
      </c>
      <c r="CR45" s="441">
        <v>37</v>
      </c>
      <c r="CS45" s="493">
        <v>137</v>
      </c>
      <c r="CT45" s="109">
        <v>20</v>
      </c>
      <c r="CU45" s="108">
        <f>CS45+CT45</f>
        <v>157</v>
      </c>
      <c r="CV45" s="444">
        <v>93</v>
      </c>
      <c r="CW45" s="110">
        <f>CX45-CV45</f>
        <v>7</v>
      </c>
      <c r="CX45" s="110">
        <f>CQ45</f>
        <v>100</v>
      </c>
      <c r="CY45" s="445">
        <v>34</v>
      </c>
      <c r="CZ45" s="106">
        <f>DA45-CY45</f>
        <v>3</v>
      </c>
      <c r="DA45" s="108">
        <f>CR45</f>
        <v>37</v>
      </c>
      <c r="DB45" s="112" t="s">
        <v>75</v>
      </c>
      <c r="DC45" s="105">
        <v>0</v>
      </c>
      <c r="DD45" s="440">
        <v>0</v>
      </c>
      <c r="DE45" s="471">
        <f>SUM(DC45:DD45)</f>
        <v>0</v>
      </c>
      <c r="DF45" s="105">
        <f>DH45-DG45</f>
        <v>0</v>
      </c>
      <c r="DG45" s="441">
        <v>0</v>
      </c>
      <c r="DH45" s="493">
        <v>0</v>
      </c>
      <c r="DI45" s="109">
        <v>0</v>
      </c>
      <c r="DJ45" s="108">
        <f>DH45+DI45</f>
        <v>0</v>
      </c>
      <c r="DK45" s="444">
        <v>0</v>
      </c>
      <c r="DL45" s="110">
        <f>DM45-DK45</f>
        <v>0</v>
      </c>
      <c r="DM45" s="110">
        <f>DF45</f>
        <v>0</v>
      </c>
      <c r="DN45" s="445">
        <v>0</v>
      </c>
      <c r="DO45" s="106">
        <f>DP45-DN45</f>
        <v>0</v>
      </c>
      <c r="DP45" s="108">
        <f>DG45</f>
        <v>0</v>
      </c>
      <c r="DQ45" s="118" t="s">
        <v>74</v>
      </c>
      <c r="DR45" s="105">
        <v>93</v>
      </c>
      <c r="DS45" s="440">
        <v>37</v>
      </c>
      <c r="DT45" s="471">
        <f>SUM(DR45:DS45)</f>
        <v>130</v>
      </c>
      <c r="DU45" s="105">
        <f>DW45-DV45</f>
        <v>92</v>
      </c>
      <c r="DV45" s="441">
        <v>46</v>
      </c>
      <c r="DW45" s="493">
        <v>138</v>
      </c>
      <c r="DX45" s="109">
        <v>10</v>
      </c>
      <c r="DY45" s="108">
        <f>DW45+DX45</f>
        <v>148</v>
      </c>
      <c r="DZ45" s="444">
        <v>89</v>
      </c>
      <c r="EA45" s="110">
        <f>EB45-DZ45</f>
        <v>3</v>
      </c>
      <c r="EB45" s="110">
        <f>DU45</f>
        <v>92</v>
      </c>
      <c r="EC45" s="445">
        <v>36</v>
      </c>
      <c r="ED45" s="106">
        <f>EE45-EC45</f>
        <v>10</v>
      </c>
      <c r="EE45" s="108">
        <f>DV45</f>
        <v>46</v>
      </c>
      <c r="EF45" s="119" t="s">
        <v>74</v>
      </c>
      <c r="EG45" s="105">
        <v>126</v>
      </c>
      <c r="EH45" s="440">
        <v>48</v>
      </c>
      <c r="EI45" s="471">
        <f>SUM(EG45:EH45)</f>
        <v>174</v>
      </c>
      <c r="EJ45" s="105">
        <f>EL45-EK45</f>
        <v>69</v>
      </c>
      <c r="EK45" s="441">
        <v>60</v>
      </c>
      <c r="EL45" s="493">
        <v>129</v>
      </c>
      <c r="EM45" s="109">
        <v>20</v>
      </c>
      <c r="EN45" s="108">
        <f>EL45+EM45</f>
        <v>149</v>
      </c>
      <c r="EO45" s="110">
        <v>63</v>
      </c>
      <c r="EP45" s="110">
        <f>EQ45-EO45</f>
        <v>6</v>
      </c>
      <c r="EQ45" s="110">
        <f>EJ45</f>
        <v>69</v>
      </c>
      <c r="ER45" s="445">
        <v>50</v>
      </c>
      <c r="ES45" s="106">
        <f>ET45-ER45</f>
        <v>10</v>
      </c>
      <c r="ET45" s="108">
        <f>EK45</f>
        <v>60</v>
      </c>
      <c r="EU45" s="120" t="s">
        <v>74</v>
      </c>
      <c r="EV45" s="105">
        <v>176</v>
      </c>
      <c r="EW45" s="440">
        <v>106</v>
      </c>
      <c r="EX45" s="471">
        <f>SUM(EV45:EW45)</f>
        <v>282</v>
      </c>
      <c r="EY45" s="105">
        <f>FA45-EZ45</f>
        <v>67</v>
      </c>
      <c r="EZ45" s="441">
        <v>91</v>
      </c>
      <c r="FA45" s="493">
        <v>158</v>
      </c>
      <c r="FB45" s="109">
        <v>12</v>
      </c>
      <c r="FC45" s="108">
        <f>FA45+FB45</f>
        <v>170</v>
      </c>
      <c r="FD45" s="444">
        <v>62</v>
      </c>
      <c r="FE45" s="110">
        <f>FF45-FD45</f>
        <v>5</v>
      </c>
      <c r="FF45" s="110">
        <f>EY45</f>
        <v>67</v>
      </c>
      <c r="FG45" s="445">
        <v>83</v>
      </c>
      <c r="FH45" s="106">
        <f>FI45-FG45</f>
        <v>8</v>
      </c>
      <c r="FI45" s="108">
        <f>EZ45</f>
        <v>91</v>
      </c>
      <c r="FJ45" s="121" t="s">
        <v>74</v>
      </c>
      <c r="FK45" s="105">
        <v>140</v>
      </c>
      <c r="FL45" s="440">
        <v>216</v>
      </c>
      <c r="FM45" s="471">
        <f>SUM(FK45:FL45)</f>
        <v>356</v>
      </c>
      <c r="FN45" s="105">
        <f>FP45-FO45</f>
        <v>39</v>
      </c>
      <c r="FO45" s="441">
        <v>163</v>
      </c>
      <c r="FP45" s="493">
        <v>202</v>
      </c>
      <c r="FQ45" s="109">
        <v>6</v>
      </c>
      <c r="FR45" s="108">
        <f>FP45+FQ45</f>
        <v>208</v>
      </c>
      <c r="FS45" s="444">
        <v>38</v>
      </c>
      <c r="FT45" s="110">
        <f>FU45-FS45</f>
        <v>1</v>
      </c>
      <c r="FU45" s="110">
        <f>FN45</f>
        <v>39</v>
      </c>
      <c r="FV45" s="445">
        <v>144</v>
      </c>
      <c r="FW45" s="106">
        <f>FX45-FV45</f>
        <v>19</v>
      </c>
      <c r="FX45" s="108">
        <f>FO45</f>
        <v>163</v>
      </c>
      <c r="FY45" s="500" t="s">
        <v>74</v>
      </c>
      <c r="FZ45" s="123">
        <f>B45+Q45+AF45+AU45+BJ45+BY45+CN45+DC45+DR45+EG45+EV45+FK45</f>
        <v>1557</v>
      </c>
      <c r="GA45" s="124">
        <f>C45+R45+AG45+AV45+BK45+BZ45+CO45+DD45+DS45+EH45+EW45+FL45</f>
        <v>1472</v>
      </c>
      <c r="GB45" s="298">
        <f>SUM(FZ45:GA45)</f>
        <v>3029</v>
      </c>
      <c r="GC45" s="124">
        <f>E45+T45+AI45+AX45+BM45+CB45+CQ45+DF45+DU45+EJ45+EY45+FN45</f>
        <v>727</v>
      </c>
      <c r="GD45" s="124">
        <f>F45+U45+AJ45+AY45+BN45+CC45+CR45+DG45+DV45+EK45+EZ45+FO45</f>
        <v>1211</v>
      </c>
      <c r="GE45" s="125">
        <f>SUM(GC45:GD45)</f>
        <v>1938</v>
      </c>
      <c r="GF45" s="458">
        <f>H45+W45+AL45+BA45+BP45+CE45+CT45+DI45+DX45+EM45+FB45+FQ45</f>
        <v>147</v>
      </c>
      <c r="GG45" s="125">
        <f>GE45+GF45</f>
        <v>2085</v>
      </c>
      <c r="GH45" s="123">
        <f>J45+Y45+AN45+BC45+BR45+CG45+CV45+DK45+DZ45+EO45+FD45+FS45</f>
        <v>675</v>
      </c>
      <c r="GI45" s="124">
        <f>K45+Z45+AO45+BD45+BS45+CH45+CW45+DL45+EA45+EP45+FE45+FT45</f>
        <v>52</v>
      </c>
      <c r="GJ45" s="125">
        <f>L45+AA45+AP45+BE45+BT45+CI45+CX45+DM45+EB45+EQ45+FF45+FU45</f>
        <v>727</v>
      </c>
      <c r="GK45" s="124">
        <f>M45+AB45+AQ45+BF45+BU45+CJ45+CY45+DN45+EC45+ER45+FG45+FV45</f>
        <v>1048</v>
      </c>
      <c r="GL45" s="124">
        <f>N45+AC45+AR45+BG45+BV45+CK45+CZ45+DO45+ED45+ES45+FH45+FW45</f>
        <v>163</v>
      </c>
      <c r="GM45" s="125">
        <f>O45+AD45+AS45+BH45+BW45+CL45+DA45+DP45+EE45+ET45+FI45+FX45</f>
        <v>1211</v>
      </c>
    </row>
    <row r="46" spans="1:195" ht="12.75">
      <c r="A46" s="102"/>
      <c r="B46" s="126">
        <f>B45/D45</f>
        <v>0.46827794561933533</v>
      </c>
      <c r="C46" s="127">
        <f>C45/D45</f>
        <v>0.5317220543806647</v>
      </c>
      <c r="D46" s="127">
        <f>D45/D53</f>
        <v>0.019271075919888216</v>
      </c>
      <c r="E46" s="140">
        <f>E45/G45</f>
        <v>0.29591836734693877</v>
      </c>
      <c r="F46" s="133">
        <f>F45/G45</f>
        <v>0.7040816326530612</v>
      </c>
      <c r="G46" s="459">
        <f>G45/G53</f>
        <v>0.014885699096225412</v>
      </c>
      <c r="H46" s="132">
        <f>H45/I45</f>
        <v>0.005076142131979695</v>
      </c>
      <c r="I46" s="483">
        <f>I45/I45</f>
        <v>1</v>
      </c>
      <c r="J46" s="133">
        <f>J45/L45</f>
        <v>0.9310344827586207</v>
      </c>
      <c r="K46" s="133">
        <f>K45/L45</f>
        <v>0.06896551724137931</v>
      </c>
      <c r="L46" s="134">
        <f>L45/L45</f>
        <v>1</v>
      </c>
      <c r="M46" s="133">
        <f>M45/O45</f>
        <v>0.855072463768116</v>
      </c>
      <c r="N46" s="133">
        <f>N45/O45</f>
        <v>0.14492753623188406</v>
      </c>
      <c r="O46" s="134">
        <f>O45/O45</f>
        <v>1</v>
      </c>
      <c r="P46" s="495"/>
      <c r="Q46" s="126">
        <f>Q45/S45</f>
        <v>0.4263322884012539</v>
      </c>
      <c r="R46" s="127">
        <f>R45/S45</f>
        <v>0.5736677115987461</v>
      </c>
      <c r="S46" s="127">
        <f>S45/S53</f>
        <v>0.01776861805826324</v>
      </c>
      <c r="T46" s="140">
        <f>T45/V45</f>
        <v>0.30158730158730157</v>
      </c>
      <c r="U46" s="133">
        <f>U45/V45</f>
        <v>0.6984126984126984</v>
      </c>
      <c r="V46" s="459">
        <f>V45/V53</f>
        <v>0.014647756335735876</v>
      </c>
      <c r="W46" s="132">
        <f>W45/X45</f>
        <v>0.09569377990430622</v>
      </c>
      <c r="X46" s="483">
        <f>X45/X45</f>
        <v>1</v>
      </c>
      <c r="Y46" s="133">
        <f>Y45/AA45</f>
        <v>0.8771929824561403</v>
      </c>
      <c r="Z46" s="133">
        <f>Z45/AA45</f>
        <v>0.12280701754385964</v>
      </c>
      <c r="AA46" s="134">
        <f>AA45/AA45</f>
        <v>1</v>
      </c>
      <c r="AB46" s="133">
        <f>AB45/AD45</f>
        <v>0.8409090909090909</v>
      </c>
      <c r="AC46" s="133">
        <f>AC45/AD45</f>
        <v>0.1590909090909091</v>
      </c>
      <c r="AD46" s="138">
        <f>AD45/AD45</f>
        <v>1</v>
      </c>
      <c r="AE46" s="499"/>
      <c r="AF46" s="126">
        <f>AF45/AH45</f>
        <v>0.43521594684385384</v>
      </c>
      <c r="AG46" s="127">
        <f>AG45/AH45</f>
        <v>0.5647840531561462</v>
      </c>
      <c r="AH46" s="127">
        <f>AH45/AH53</f>
        <v>0.017032593933906746</v>
      </c>
      <c r="AI46" s="140">
        <f>AI45/AK45</f>
        <v>0.2222222222222222</v>
      </c>
      <c r="AJ46" s="133">
        <f>AJ45/AK45</f>
        <v>0.7777777777777778</v>
      </c>
      <c r="AK46" s="459">
        <f>AK45/AK53</f>
        <v>0.01470042319400104</v>
      </c>
      <c r="AL46" s="132">
        <f>AL45/AM45</f>
        <v>0.10810810810810811</v>
      </c>
      <c r="AM46" s="483">
        <f>AM45/AM45</f>
        <v>1</v>
      </c>
      <c r="AN46" s="133">
        <f>AN45/AP45</f>
        <v>0.9090909090909091</v>
      </c>
      <c r="AO46" s="133">
        <f>AO45/AP45</f>
        <v>0.09090909090909091</v>
      </c>
      <c r="AP46" s="134">
        <f>AP45/AP45</f>
        <v>1</v>
      </c>
      <c r="AQ46" s="133">
        <f>AQ45/AS45</f>
        <v>0.9545454545454546</v>
      </c>
      <c r="AR46" s="133">
        <f>AR45/AS45</f>
        <v>0.045454545454545456</v>
      </c>
      <c r="AS46" s="134">
        <f>AS45/AS45</f>
        <v>1</v>
      </c>
      <c r="AT46" s="113"/>
      <c r="AU46" s="126">
        <f>AU45/AW45</f>
        <v>0.4192546583850932</v>
      </c>
      <c r="AV46" s="127">
        <f>AV45/AW45</f>
        <v>0.5807453416149069</v>
      </c>
      <c r="AW46" s="127">
        <f>AW45/AW53</f>
        <v>0.02065824084172708</v>
      </c>
      <c r="AX46" s="140">
        <f>AX45/AZ45</f>
        <v>0.20614035087719298</v>
      </c>
      <c r="AY46" s="133">
        <f>AY45/AZ45</f>
        <v>0.793859649122807</v>
      </c>
      <c r="AZ46" s="459">
        <f>AZ45/AZ53</f>
        <v>0.019502181164998716</v>
      </c>
      <c r="BA46" s="132">
        <f>BA45/BB45</f>
        <v>0.008695652173913044</v>
      </c>
      <c r="BB46" s="483">
        <f>BB45/BB45</f>
        <v>1</v>
      </c>
      <c r="BC46" s="133">
        <f>BC45/BE45</f>
        <v>0.8723404255319149</v>
      </c>
      <c r="BD46" s="133">
        <f>BD45/BE45</f>
        <v>0.1276595744680851</v>
      </c>
      <c r="BE46" s="134">
        <f>BE45/BE45</f>
        <v>1</v>
      </c>
      <c r="BF46" s="133">
        <f>BF45/BH45</f>
        <v>0.8729281767955801</v>
      </c>
      <c r="BG46" s="133">
        <f>BG45/BH45</f>
        <v>0.1270718232044199</v>
      </c>
      <c r="BH46" s="134">
        <f>BH45/BH45</f>
        <v>1</v>
      </c>
      <c r="BI46" s="114"/>
      <c r="BJ46" s="126">
        <f>BJ45/BL45</f>
        <v>0.4274611398963731</v>
      </c>
      <c r="BK46" s="127">
        <f>BK45/BL45</f>
        <v>0.572538860103627</v>
      </c>
      <c r="BL46" s="127">
        <f>BL45/BL53</f>
        <v>0.023209668690998737</v>
      </c>
      <c r="BM46" s="140">
        <f>BM45/BO45</f>
        <v>0.3034825870646766</v>
      </c>
      <c r="BN46" s="133">
        <f>BN45/BO45</f>
        <v>0.6965174129353234</v>
      </c>
      <c r="BO46" s="459">
        <f>BO45/BO53</f>
        <v>0.015324794144556267</v>
      </c>
      <c r="BP46" s="132">
        <f>BP45/BQ45</f>
        <v>0.07373271889400922</v>
      </c>
      <c r="BQ46" s="483">
        <f>BQ45/BQ45</f>
        <v>1</v>
      </c>
      <c r="BR46" s="133">
        <f>BR45/BT45</f>
        <v>0.9672131147540983</v>
      </c>
      <c r="BS46" s="133">
        <f>BS45/BT45</f>
        <v>0.03278688524590164</v>
      </c>
      <c r="BT46" s="134">
        <f>BT45/BT45</f>
        <v>1</v>
      </c>
      <c r="BU46" s="133">
        <f>BU45/BW45</f>
        <v>0.8</v>
      </c>
      <c r="BV46" s="133">
        <f>BV45/BW45</f>
        <v>0.2</v>
      </c>
      <c r="BW46" s="134">
        <f>BW45/BW45</f>
        <v>1</v>
      </c>
      <c r="BX46" s="115"/>
      <c r="BY46" s="126">
        <f>BY45/CA45</f>
        <v>0.6720257234726688</v>
      </c>
      <c r="BZ46" s="127">
        <f>BZ45/CA45</f>
        <v>0.3279742765273312</v>
      </c>
      <c r="CA46" s="127">
        <f>CA45/CA53</f>
        <v>0.02317263989270546</v>
      </c>
      <c r="CB46" s="140">
        <f>CB45/CD45</f>
        <v>0.5740740740740741</v>
      </c>
      <c r="CC46" s="133">
        <f>CC45/CD45</f>
        <v>0.42592592592592593</v>
      </c>
      <c r="CD46" s="459">
        <f>CD45/CD53</f>
        <v>0.014139827179890024</v>
      </c>
      <c r="CE46" s="132">
        <f>CE45/CF45</f>
        <v>0.0898876404494382</v>
      </c>
      <c r="CF46" s="483">
        <f>CF45/CF45</f>
        <v>1</v>
      </c>
      <c r="CG46" s="133">
        <f>CG45/CI45</f>
        <v>0.9247311827956989</v>
      </c>
      <c r="CH46" s="133">
        <f>CH45/CI45</f>
        <v>0.07526881720430108</v>
      </c>
      <c r="CI46" s="134">
        <f>CI45/CI45</f>
        <v>1</v>
      </c>
      <c r="CJ46" s="133">
        <f>CJ45/CL45</f>
        <v>0.7971014492753623</v>
      </c>
      <c r="CK46" s="133">
        <f>CK45/CL45</f>
        <v>0.2028985507246377</v>
      </c>
      <c r="CL46" s="134">
        <f>CL45/CL45</f>
        <v>1</v>
      </c>
      <c r="CM46" s="116"/>
      <c r="CN46" s="126">
        <f>CN45/CP45</f>
        <v>0.7777777777777778</v>
      </c>
      <c r="CO46" s="127">
        <f>CO45/CP45</f>
        <v>0.2222222222222222</v>
      </c>
      <c r="CP46" s="127">
        <f>CP45/CP53</f>
        <v>0.00944386149003148</v>
      </c>
      <c r="CQ46" s="140">
        <f>CQ45/CS45</f>
        <v>0.7299270072992701</v>
      </c>
      <c r="CR46" s="133">
        <f>CR45/CS45</f>
        <v>0.27007299270072993</v>
      </c>
      <c r="CS46" s="459">
        <f>CS45/CS53</f>
        <v>0.01200701139351446</v>
      </c>
      <c r="CT46" s="132">
        <f>CT45/CU45</f>
        <v>0.12738853503184713</v>
      </c>
      <c r="CU46" s="483">
        <f>CU45/CU45</f>
        <v>1</v>
      </c>
      <c r="CV46" s="133">
        <f>CV45/CX45</f>
        <v>0.93</v>
      </c>
      <c r="CW46" s="133">
        <f>CW45/CX45</f>
        <v>0.07</v>
      </c>
      <c r="CX46" s="134">
        <f>CX45/CX45</f>
        <v>1</v>
      </c>
      <c r="CY46" s="133">
        <f>CY45/DA45</f>
        <v>0.918918918918919</v>
      </c>
      <c r="CZ46" s="133">
        <f>CZ45/DA45</f>
        <v>0.08108108108108109</v>
      </c>
      <c r="DA46" s="134">
        <f>DA45/DA45</f>
        <v>1</v>
      </c>
      <c r="DB46" s="112"/>
      <c r="DC46" s="126" t="e">
        <f>DC45/DE45</f>
        <v>#DIV/0!</v>
      </c>
      <c r="DD46" s="127" t="e">
        <f>DD45/DE45</f>
        <v>#DIV/0!</v>
      </c>
      <c r="DE46" s="127">
        <f>DE45/DE53</f>
        <v>0</v>
      </c>
      <c r="DF46" s="140" t="e">
        <f>DF45/DH45</f>
        <v>#DIV/0!</v>
      </c>
      <c r="DG46" s="133" t="e">
        <f>DG45/DH45</f>
        <v>#DIV/0!</v>
      </c>
      <c r="DH46" s="459">
        <f>DH45/DH53</f>
        <v>0</v>
      </c>
      <c r="DI46" s="132" t="e">
        <f>DI45/DJ45</f>
        <v>#DIV/0!</v>
      </c>
      <c r="DJ46" s="483" t="e">
        <f>DJ45/DJ45</f>
        <v>#DIV/0!</v>
      </c>
      <c r="DK46" s="133" t="e">
        <f>DK45/DM45</f>
        <v>#DIV/0!</v>
      </c>
      <c r="DL46" s="133" t="e">
        <f>DL45/DM45</f>
        <v>#DIV/0!</v>
      </c>
      <c r="DM46" s="134" t="e">
        <f>DM45/DM45</f>
        <v>#DIV/0!</v>
      </c>
      <c r="DN46" s="133" t="e">
        <f>DN45/DP45</f>
        <v>#DIV/0!</v>
      </c>
      <c r="DO46" s="133" t="e">
        <f>DO45/DP45</f>
        <v>#DIV/0!</v>
      </c>
      <c r="DP46" s="134" t="e">
        <f>DP45/DP45</f>
        <v>#DIV/0!</v>
      </c>
      <c r="DQ46" s="118"/>
      <c r="DR46" s="126">
        <f>DR45/DT45</f>
        <v>0.7153846153846154</v>
      </c>
      <c r="DS46" s="127">
        <f>DS45/DT45</f>
        <v>0.2846153846153846</v>
      </c>
      <c r="DT46" s="127">
        <f>DT45/DT53</f>
        <v>0.008922443376801648</v>
      </c>
      <c r="DU46" s="140">
        <f>DU45/DW45</f>
        <v>0.6666666666666666</v>
      </c>
      <c r="DV46" s="133">
        <f>DV45/DW45</f>
        <v>0.3333333333333333</v>
      </c>
      <c r="DW46" s="459">
        <f>DW45/DW53</f>
        <v>0.011730703842230534</v>
      </c>
      <c r="DX46" s="132">
        <f>DX45/DY45</f>
        <v>0.06756756756756757</v>
      </c>
      <c r="DY46" s="483">
        <f>DY45/DY45</f>
        <v>1</v>
      </c>
      <c r="DZ46" s="133">
        <f>DZ45/EB45</f>
        <v>0.967391304347826</v>
      </c>
      <c r="EA46" s="133">
        <f>EA45/EB45</f>
        <v>0.03260869565217391</v>
      </c>
      <c r="EB46" s="134">
        <f>EB45/EB45</f>
        <v>1</v>
      </c>
      <c r="EC46" s="133">
        <f>EC45/EE45</f>
        <v>0.782608695652174</v>
      </c>
      <c r="ED46" s="133">
        <f>ED45/EE45</f>
        <v>0.21739130434782608</v>
      </c>
      <c r="EE46" s="134">
        <f>EE45/EE45</f>
        <v>1</v>
      </c>
      <c r="EF46" s="119"/>
      <c r="EG46" s="126">
        <f>EG45/EI45</f>
        <v>0.7241379310344828</v>
      </c>
      <c r="EH46" s="127">
        <f>EH45/EI45</f>
        <v>0.27586206896551724</v>
      </c>
      <c r="EI46" s="127">
        <f>EI45/EI53</f>
        <v>0.010485717729299748</v>
      </c>
      <c r="EJ46" s="140">
        <f>EJ45/EL45</f>
        <v>0.5348837209302325</v>
      </c>
      <c r="EK46" s="133">
        <f>EK45/EL45</f>
        <v>0.46511627906976744</v>
      </c>
      <c r="EL46" s="459">
        <f>EL45/EL53</f>
        <v>0.010412462668496247</v>
      </c>
      <c r="EM46" s="132">
        <f>EM45/EN45</f>
        <v>0.1342281879194631</v>
      </c>
      <c r="EN46" s="483">
        <f>EN45/EN45</f>
        <v>1</v>
      </c>
      <c r="EO46" s="133">
        <f>EO45/EQ45</f>
        <v>0.9130434782608695</v>
      </c>
      <c r="EP46" s="133">
        <f>EP45/EQ45</f>
        <v>0.08695652173913043</v>
      </c>
      <c r="EQ46" s="134">
        <f>EQ45/EQ45</f>
        <v>1</v>
      </c>
      <c r="ER46" s="133">
        <f>ER45/ET45</f>
        <v>0.8333333333333334</v>
      </c>
      <c r="ES46" s="133">
        <f>ES45/ET45</f>
        <v>0.16666666666666666</v>
      </c>
      <c r="ET46" s="134">
        <f>ET45/ET45</f>
        <v>1</v>
      </c>
      <c r="EU46" s="120"/>
      <c r="EV46" s="126">
        <f>EV45/EX45</f>
        <v>0.624113475177305</v>
      </c>
      <c r="EW46" s="127">
        <f>EW45/EX45</f>
        <v>0.375886524822695</v>
      </c>
      <c r="EX46" s="127">
        <f>EX45/EX53</f>
        <v>0.017216117216117217</v>
      </c>
      <c r="EY46" s="140">
        <f>EY45/FA45</f>
        <v>0.4240506329113924</v>
      </c>
      <c r="EZ46" s="133">
        <f>EZ45/FA45</f>
        <v>0.5759493670886076</v>
      </c>
      <c r="FA46" s="459">
        <f>FA45/FA53</f>
        <v>0.012473355964316729</v>
      </c>
      <c r="FB46" s="132">
        <f>FB45/FC45</f>
        <v>0.07058823529411765</v>
      </c>
      <c r="FC46" s="483">
        <f>FC45/FC45</f>
        <v>1</v>
      </c>
      <c r="FD46" s="133">
        <f>FD45/FF45</f>
        <v>0.9253731343283582</v>
      </c>
      <c r="FE46" s="133">
        <f>FE45/FF45</f>
        <v>0.07462686567164178</v>
      </c>
      <c r="FF46" s="134">
        <f>FF45/FF45</f>
        <v>1</v>
      </c>
      <c r="FG46" s="133">
        <f>FG45/FI45</f>
        <v>0.9120879120879121</v>
      </c>
      <c r="FH46" s="133">
        <f>FH45/FI45</f>
        <v>0.08791208791208792</v>
      </c>
      <c r="FI46" s="134">
        <f>FI45/FI45</f>
        <v>1</v>
      </c>
      <c r="FJ46" s="121"/>
      <c r="FK46" s="126">
        <f>FK45/FM45</f>
        <v>0.39325842696629215</v>
      </c>
      <c r="FL46" s="127">
        <f>FL45/FM45</f>
        <v>0.6067415730337079</v>
      </c>
      <c r="FM46" s="127">
        <f>FM45/FM53</f>
        <v>0.026011983048370598</v>
      </c>
      <c r="FN46" s="140">
        <f>FN45/FP45</f>
        <v>0.19306930693069307</v>
      </c>
      <c r="FO46" s="133">
        <f>FO45/FP45</f>
        <v>0.806930693069307</v>
      </c>
      <c r="FP46" s="459">
        <f>FP45/FP53</f>
        <v>0.020528455284552844</v>
      </c>
      <c r="FQ46" s="132">
        <f>FQ45/FR45</f>
        <v>0.028846153846153848</v>
      </c>
      <c r="FR46" s="483">
        <f>FR45/FR45</f>
        <v>1</v>
      </c>
      <c r="FS46" s="133">
        <f>FS45/FU45</f>
        <v>0.9743589743589743</v>
      </c>
      <c r="FT46" s="133">
        <f>FT45/FU45</f>
        <v>0.02564102564102564</v>
      </c>
      <c r="FU46" s="134">
        <f>FU45/FU45</f>
        <v>1</v>
      </c>
      <c r="FV46" s="133">
        <f>FV45/FX45</f>
        <v>0.8834355828220859</v>
      </c>
      <c r="FW46" s="133">
        <f>FW45/FX45</f>
        <v>0.1165644171779141</v>
      </c>
      <c r="FX46" s="134">
        <f>FX45/FX45</f>
        <v>1</v>
      </c>
      <c r="FY46" s="500"/>
      <c r="FZ46" s="126">
        <f>FZ45/GB45</f>
        <v>0.5140310333443381</v>
      </c>
      <c r="GA46" s="127">
        <f>GA45/GB45</f>
        <v>0.4859689666556619</v>
      </c>
      <c r="GB46" s="127">
        <f>GB45/GB45</f>
        <v>1</v>
      </c>
      <c r="GC46" s="140">
        <f>GC45/GE45</f>
        <v>0.3751289989680083</v>
      </c>
      <c r="GD46" s="127">
        <f>GD45/GE45</f>
        <v>0.6248710010319918</v>
      </c>
      <c r="GE46" s="129">
        <f>GE45/GE53</f>
        <v>0.01371229649126531</v>
      </c>
      <c r="GF46" s="302">
        <f>GF45/GG45</f>
        <v>0.07050359712230216</v>
      </c>
      <c r="GG46" s="463">
        <f>GG45/GG45</f>
        <v>1</v>
      </c>
      <c r="GH46" s="132">
        <f>GH45/GJ45</f>
        <v>0.9284731774415406</v>
      </c>
      <c r="GI46" s="133">
        <f>GI45/GJ45</f>
        <v>0.07152682255845942</v>
      </c>
      <c r="GJ46" s="134">
        <f>GJ45/GJ45</f>
        <v>1</v>
      </c>
      <c r="GK46" s="132">
        <f>GK45/GM45</f>
        <v>0.8654004954582989</v>
      </c>
      <c r="GL46" s="133">
        <f>GL45/GM45</f>
        <v>0.13459950454170108</v>
      </c>
      <c r="GM46" s="134">
        <f>GM45/GM45</f>
        <v>1</v>
      </c>
    </row>
    <row r="47" spans="1:195" ht="12.75" customHeight="1">
      <c r="A47" s="102" t="s">
        <v>76</v>
      </c>
      <c r="B47" s="145">
        <v>33</v>
      </c>
      <c r="C47" s="146">
        <v>22</v>
      </c>
      <c r="D47" s="501">
        <f>SUM(B47:C47)</f>
        <v>55</v>
      </c>
      <c r="E47" s="406">
        <f>G47-F47</f>
        <v>22</v>
      </c>
      <c r="F47" s="464">
        <v>17</v>
      </c>
      <c r="G47" s="502">
        <v>39</v>
      </c>
      <c r="H47" s="484">
        <v>0</v>
      </c>
      <c r="I47" s="397">
        <f>G47+H47</f>
        <v>39</v>
      </c>
      <c r="J47" s="503">
        <v>22</v>
      </c>
      <c r="K47" s="398">
        <f>L47-J47</f>
        <v>0</v>
      </c>
      <c r="L47" s="409">
        <f>E47</f>
        <v>22</v>
      </c>
      <c r="M47" s="504">
        <v>17</v>
      </c>
      <c r="N47" s="154">
        <f>O47-M47</f>
        <v>0</v>
      </c>
      <c r="O47" s="155">
        <f>F47</f>
        <v>17</v>
      </c>
      <c r="P47" s="495" t="s">
        <v>76</v>
      </c>
      <c r="Q47" s="145">
        <v>33</v>
      </c>
      <c r="R47" s="146">
        <v>14</v>
      </c>
      <c r="S47" s="501">
        <f>SUM(Q47:R47)</f>
        <v>47</v>
      </c>
      <c r="T47" s="406">
        <f>V47-U47</f>
        <v>4</v>
      </c>
      <c r="U47" s="464">
        <v>32</v>
      </c>
      <c r="V47" s="502">
        <v>36</v>
      </c>
      <c r="W47" s="484">
        <v>0</v>
      </c>
      <c r="X47" s="397">
        <f>V47+W47</f>
        <v>36</v>
      </c>
      <c r="Y47" s="503">
        <v>4</v>
      </c>
      <c r="Z47" s="398">
        <f>AA47-Y47</f>
        <v>0</v>
      </c>
      <c r="AA47" s="409">
        <f>T47</f>
        <v>4</v>
      </c>
      <c r="AB47" s="504">
        <v>32</v>
      </c>
      <c r="AC47" s="154">
        <f>AD47-AB47</f>
        <v>0</v>
      </c>
      <c r="AD47" s="154">
        <f>U47</f>
        <v>32</v>
      </c>
      <c r="AE47" s="499" t="s">
        <v>76</v>
      </c>
      <c r="AF47" s="145">
        <v>34</v>
      </c>
      <c r="AG47" s="146">
        <v>17</v>
      </c>
      <c r="AH47" s="501">
        <f>SUM(AF47:AG47)</f>
        <v>51</v>
      </c>
      <c r="AI47" s="406">
        <f>AK47-AJ47</f>
        <v>8</v>
      </c>
      <c r="AJ47" s="464">
        <v>30</v>
      </c>
      <c r="AK47" s="502">
        <v>38</v>
      </c>
      <c r="AL47" s="484">
        <v>0</v>
      </c>
      <c r="AM47" s="397">
        <f>AK47+AL47</f>
        <v>38</v>
      </c>
      <c r="AN47" s="503">
        <v>8</v>
      </c>
      <c r="AO47" s="398">
        <f>AP47-AN47</f>
        <v>0</v>
      </c>
      <c r="AP47" s="409">
        <f>AI47</f>
        <v>8</v>
      </c>
      <c r="AQ47" s="504">
        <v>30</v>
      </c>
      <c r="AR47" s="154">
        <f>AS47-AQ47</f>
        <v>0</v>
      </c>
      <c r="AS47" s="155">
        <f>AJ47</f>
        <v>30</v>
      </c>
      <c r="AT47" s="113" t="s">
        <v>76</v>
      </c>
      <c r="AU47" s="145">
        <v>34</v>
      </c>
      <c r="AV47" s="146">
        <v>12</v>
      </c>
      <c r="AW47" s="501">
        <f>SUM(AU47:AV47)</f>
        <v>46</v>
      </c>
      <c r="AX47" s="406">
        <f>AZ47-AY47</f>
        <v>7</v>
      </c>
      <c r="AY47" s="464">
        <v>28</v>
      </c>
      <c r="AZ47" s="502">
        <v>35</v>
      </c>
      <c r="BA47" s="484">
        <v>0</v>
      </c>
      <c r="BB47" s="397">
        <f>AZ47+BA47</f>
        <v>35</v>
      </c>
      <c r="BC47" s="503">
        <v>7</v>
      </c>
      <c r="BD47" s="398">
        <f>BE47-BC47</f>
        <v>0</v>
      </c>
      <c r="BE47" s="409">
        <f>AX47</f>
        <v>7</v>
      </c>
      <c r="BF47" s="504">
        <v>28</v>
      </c>
      <c r="BG47" s="154">
        <f>BH47-BF47</f>
        <v>0</v>
      </c>
      <c r="BH47" s="155">
        <f>AY47</f>
        <v>28</v>
      </c>
      <c r="BI47" s="114" t="s">
        <v>76</v>
      </c>
      <c r="BJ47" s="145">
        <v>35</v>
      </c>
      <c r="BK47" s="146">
        <v>13</v>
      </c>
      <c r="BL47" s="501">
        <f>SUM(BJ47:BK47)</f>
        <v>48</v>
      </c>
      <c r="BM47" s="406">
        <f>BO47-BN47</f>
        <v>16</v>
      </c>
      <c r="BN47" s="464">
        <v>46</v>
      </c>
      <c r="BO47" s="502">
        <v>62</v>
      </c>
      <c r="BP47" s="484">
        <v>0</v>
      </c>
      <c r="BQ47" s="397">
        <f>BO47+BP47</f>
        <v>62</v>
      </c>
      <c r="BR47" s="503">
        <v>16</v>
      </c>
      <c r="BS47" s="398">
        <f>BT47-BR47</f>
        <v>0</v>
      </c>
      <c r="BT47" s="409">
        <f>BM47</f>
        <v>16</v>
      </c>
      <c r="BU47" s="504">
        <v>46</v>
      </c>
      <c r="BV47" s="154">
        <f>BW47-BU47</f>
        <v>0</v>
      </c>
      <c r="BW47" s="155">
        <f>BN47</f>
        <v>46</v>
      </c>
      <c r="BX47" s="115" t="s">
        <v>76</v>
      </c>
      <c r="BY47" s="145">
        <v>30</v>
      </c>
      <c r="BZ47" s="146">
        <v>15</v>
      </c>
      <c r="CA47" s="501">
        <f>SUM(BY47:BZ47)</f>
        <v>45</v>
      </c>
      <c r="CB47" s="406">
        <f>CD47-CC47</f>
        <v>14</v>
      </c>
      <c r="CC47" s="464">
        <v>9</v>
      </c>
      <c r="CD47" s="502">
        <v>23</v>
      </c>
      <c r="CE47" s="484">
        <v>0</v>
      </c>
      <c r="CF47" s="397">
        <f>CD47+CE47</f>
        <v>23</v>
      </c>
      <c r="CG47" s="503">
        <v>14</v>
      </c>
      <c r="CH47" s="398">
        <f>CI47-CG47</f>
        <v>0</v>
      </c>
      <c r="CI47" s="409">
        <f>CB47</f>
        <v>14</v>
      </c>
      <c r="CJ47" s="504">
        <v>9</v>
      </c>
      <c r="CK47" s="154">
        <f>CL47-CJ47</f>
        <v>0</v>
      </c>
      <c r="CL47" s="155">
        <f>CC47</f>
        <v>9</v>
      </c>
      <c r="CM47" s="116" t="s">
        <v>76</v>
      </c>
      <c r="CN47" s="145">
        <v>29</v>
      </c>
      <c r="CO47" s="146">
        <v>31</v>
      </c>
      <c r="CP47" s="501">
        <f>SUM(CN47:CO47)</f>
        <v>60</v>
      </c>
      <c r="CQ47" s="406">
        <f>CS47-CR47</f>
        <v>13</v>
      </c>
      <c r="CR47" s="464">
        <v>25</v>
      </c>
      <c r="CS47" s="147">
        <v>38</v>
      </c>
      <c r="CT47" s="484">
        <v>0</v>
      </c>
      <c r="CU47" s="397">
        <f>CS47+CT47</f>
        <v>38</v>
      </c>
      <c r="CV47" s="503">
        <v>13</v>
      </c>
      <c r="CW47" s="398">
        <f>CX47-CV47</f>
        <v>0</v>
      </c>
      <c r="CX47" s="409">
        <f>CQ47</f>
        <v>13</v>
      </c>
      <c r="CY47" s="504">
        <v>25</v>
      </c>
      <c r="CZ47" s="154">
        <f>DA47-CY47</f>
        <v>0</v>
      </c>
      <c r="DA47" s="155">
        <f>CR47</f>
        <v>25</v>
      </c>
      <c r="DB47" s="112" t="s">
        <v>76</v>
      </c>
      <c r="DC47" s="145">
        <v>40</v>
      </c>
      <c r="DD47" s="146">
        <v>35</v>
      </c>
      <c r="DE47" s="501">
        <f>SUM(DC47:DD47)</f>
        <v>75</v>
      </c>
      <c r="DF47" s="406">
        <f>DH47-DG47</f>
        <v>19</v>
      </c>
      <c r="DG47" s="464">
        <v>32</v>
      </c>
      <c r="DH47" s="505">
        <v>51</v>
      </c>
      <c r="DI47" s="484">
        <v>0</v>
      </c>
      <c r="DJ47" s="397">
        <f>DH47+DI47</f>
        <v>51</v>
      </c>
      <c r="DK47" s="503">
        <v>19</v>
      </c>
      <c r="DL47" s="398">
        <f>DM47-DK47</f>
        <v>0</v>
      </c>
      <c r="DM47" s="409">
        <f>DF47</f>
        <v>19</v>
      </c>
      <c r="DN47" s="504">
        <v>32</v>
      </c>
      <c r="DO47" s="154">
        <f>DP47-DN47</f>
        <v>0</v>
      </c>
      <c r="DP47" s="155">
        <f>DG47</f>
        <v>32</v>
      </c>
      <c r="DQ47" s="118" t="s">
        <v>76</v>
      </c>
      <c r="DR47" s="145">
        <v>31</v>
      </c>
      <c r="DS47" s="146">
        <v>31</v>
      </c>
      <c r="DT47" s="501">
        <f>SUM(DR47:DS47)</f>
        <v>62</v>
      </c>
      <c r="DU47" s="406">
        <f>DW47-DV47</f>
        <v>13</v>
      </c>
      <c r="DV47" s="464">
        <v>42</v>
      </c>
      <c r="DW47" s="502">
        <v>55</v>
      </c>
      <c r="DX47" s="484">
        <v>0</v>
      </c>
      <c r="DY47" s="397">
        <f>DW47+DX47</f>
        <v>55</v>
      </c>
      <c r="DZ47" s="503">
        <v>13</v>
      </c>
      <c r="EA47" s="398">
        <f>EB47-DZ47</f>
        <v>0</v>
      </c>
      <c r="EB47" s="409">
        <f>DU47</f>
        <v>13</v>
      </c>
      <c r="EC47" s="504">
        <v>42</v>
      </c>
      <c r="ED47" s="154">
        <f>EE47-EC47</f>
        <v>0</v>
      </c>
      <c r="EE47" s="155">
        <f>DV47</f>
        <v>42</v>
      </c>
      <c r="EF47" s="119" t="s">
        <v>76</v>
      </c>
      <c r="EG47" s="145">
        <v>19</v>
      </c>
      <c r="EH47" s="146">
        <v>18</v>
      </c>
      <c r="EI47" s="501">
        <f>SUM(EG47:EH47)</f>
        <v>37</v>
      </c>
      <c r="EJ47" s="406">
        <v>10</v>
      </c>
      <c r="EK47" s="464">
        <v>12</v>
      </c>
      <c r="EL47" s="502">
        <f>EJ47+EK47</f>
        <v>22</v>
      </c>
      <c r="EM47" s="484">
        <v>0</v>
      </c>
      <c r="EN47" s="397">
        <f>EL47+EM47</f>
        <v>22</v>
      </c>
      <c r="EO47" s="503">
        <v>10</v>
      </c>
      <c r="EP47" s="398">
        <f>EQ47-EO47</f>
        <v>0</v>
      </c>
      <c r="EQ47" s="409">
        <f>EJ47</f>
        <v>10</v>
      </c>
      <c r="ER47" s="504">
        <v>12</v>
      </c>
      <c r="ES47" s="154">
        <f>ET47-ER47</f>
        <v>0</v>
      </c>
      <c r="ET47" s="155">
        <f>EK47</f>
        <v>12</v>
      </c>
      <c r="EU47" s="120" t="s">
        <v>76</v>
      </c>
      <c r="EV47" s="145">
        <v>18</v>
      </c>
      <c r="EW47" s="146">
        <v>2</v>
      </c>
      <c r="EX47" s="501">
        <f>SUM(EV47:EW47)</f>
        <v>20</v>
      </c>
      <c r="EY47" s="406">
        <f>FA47-EZ47</f>
        <v>11</v>
      </c>
      <c r="EZ47" s="464">
        <v>16</v>
      </c>
      <c r="FA47" s="502">
        <v>27</v>
      </c>
      <c r="FB47" s="484">
        <v>0</v>
      </c>
      <c r="FC47" s="397">
        <f>FA47+FB47</f>
        <v>27</v>
      </c>
      <c r="FD47" s="503">
        <v>11</v>
      </c>
      <c r="FE47" s="398">
        <f>FF47-FD47</f>
        <v>0</v>
      </c>
      <c r="FF47" s="409">
        <f>EY47</f>
        <v>11</v>
      </c>
      <c r="FG47" s="504">
        <v>16</v>
      </c>
      <c r="FH47" s="154">
        <f>FI47-FG47</f>
        <v>0</v>
      </c>
      <c r="FI47" s="155">
        <f>EZ47</f>
        <v>16</v>
      </c>
      <c r="FJ47" s="121" t="s">
        <v>76</v>
      </c>
      <c r="FK47" s="145">
        <v>13</v>
      </c>
      <c r="FL47" s="146">
        <v>10</v>
      </c>
      <c r="FM47" s="501">
        <f>SUM(FK47:FL47)</f>
        <v>23</v>
      </c>
      <c r="FN47" s="406">
        <v>4</v>
      </c>
      <c r="FO47" s="464">
        <v>36</v>
      </c>
      <c r="FP47" s="502"/>
      <c r="FQ47" s="484">
        <v>0</v>
      </c>
      <c r="FR47" s="397">
        <f>FP47+FQ47</f>
        <v>0</v>
      </c>
      <c r="FS47" s="503">
        <v>4</v>
      </c>
      <c r="FT47" s="398">
        <v>0</v>
      </c>
      <c r="FU47" s="409">
        <f>FN47</f>
        <v>4</v>
      </c>
      <c r="FV47" s="504">
        <v>36</v>
      </c>
      <c r="FW47" s="154">
        <f>FX47-FV47</f>
        <v>0</v>
      </c>
      <c r="FX47" s="155">
        <f>FO47</f>
        <v>36</v>
      </c>
      <c r="FY47" s="500" t="s">
        <v>76</v>
      </c>
      <c r="FZ47" s="158">
        <f>B47+Q47+AF47+AU47+BJ47+BY47+CN47+DC47+DR47+EG47+EV47+FK47</f>
        <v>349</v>
      </c>
      <c r="GA47" s="159">
        <f>C47+R47+AG47+AV47+BK47+BZ47+CO47+DD47+DS47+EH47+EW47+FL47</f>
        <v>220</v>
      </c>
      <c r="GB47" s="467">
        <f>SUM(FZ47:GA47)</f>
        <v>569</v>
      </c>
      <c r="GC47" s="159">
        <f>E47+T47+AI47+AX47+BM47+CB47+CQ47+DF47+DU47+EJ47+EY47+FN47</f>
        <v>141</v>
      </c>
      <c r="GD47" s="159">
        <f>F47+U47+AJ47+AY47+BN47+CC47+CR47+DG47+DV47+EK47+EZ47+FO47</f>
        <v>325</v>
      </c>
      <c r="GE47" s="78">
        <f>SUM(GC47:GD47)</f>
        <v>466</v>
      </c>
      <c r="GF47" s="93">
        <f>H47+W47+AL47+BA47+BP47+CE47+CT47+DI47+DX47+EM47+FB47+FQ47</f>
        <v>0</v>
      </c>
      <c r="GG47" s="79">
        <f>GE47+GF47</f>
        <v>466</v>
      </c>
      <c r="GH47" s="158">
        <f>J47+Y47+AN47+BC47+BR47+CG47+CV47+DK47+DZ47+EO47+FD47+FS47</f>
        <v>141</v>
      </c>
      <c r="GI47" s="159">
        <f>K47+Z47+AO47+BD47+BS47+CH47+CW47+DL47+EA47+EP47+FE47+FT47</f>
        <v>0</v>
      </c>
      <c r="GJ47" s="160">
        <f>L47+AA47+AP47+BE47+BT47+CI47+CX47+DM47+EB47+EQ47+FF47+FU47</f>
        <v>141</v>
      </c>
      <c r="GK47" s="159">
        <f>M47+AB47+AQ47+BF47+BU47+CJ47+CY47+DN47+EC47+ER47+FG47+FV47</f>
        <v>325</v>
      </c>
      <c r="GL47" s="159">
        <f>N47+AC47+AR47+BG47+BV47+CK47+CZ47+DO47+ED47+ES47+FH47+FW47</f>
        <v>0</v>
      </c>
      <c r="GM47" s="160">
        <f>O47+AD47+AS47+BH47+BW47+CL47+DA47+DP47+EE47+ET47+FI47+FX47</f>
        <v>325</v>
      </c>
    </row>
    <row r="48" spans="1:195" ht="12.75">
      <c r="A48" s="102"/>
      <c r="B48" s="161">
        <f>B47/D47</f>
        <v>0.6</v>
      </c>
      <c r="C48" s="162">
        <f>C47/D47</f>
        <v>0.4</v>
      </c>
      <c r="D48" s="162">
        <f>D47/D53</f>
        <v>0.0032021425244527246</v>
      </c>
      <c r="E48" s="425">
        <f>E47/G47</f>
        <v>0.5641025641025641</v>
      </c>
      <c r="F48" s="307">
        <f>F47/G47</f>
        <v>0.4358974358974359</v>
      </c>
      <c r="G48" s="426">
        <f>G47/G53</f>
        <v>0.002961950330371383</v>
      </c>
      <c r="H48" s="306">
        <f>H47/I47</f>
        <v>0</v>
      </c>
      <c r="I48" s="427">
        <f>I47/I47</f>
        <v>1</v>
      </c>
      <c r="J48" s="163">
        <f>J47/L47</f>
        <v>1</v>
      </c>
      <c r="K48" s="164">
        <f>K47/L47</f>
        <v>0</v>
      </c>
      <c r="L48" s="168">
        <f>L47/L47</f>
        <v>1</v>
      </c>
      <c r="M48" s="163">
        <f>M47/O47</f>
        <v>1</v>
      </c>
      <c r="N48" s="164">
        <f>N47/O47</f>
        <v>0</v>
      </c>
      <c r="O48" s="168">
        <f>O47/O47</f>
        <v>1</v>
      </c>
      <c r="P48" s="495"/>
      <c r="Q48" s="161">
        <f>Q47/S47</f>
        <v>0.7021276595744681</v>
      </c>
      <c r="R48" s="162">
        <f>R47/S47</f>
        <v>0.2978723404255319</v>
      </c>
      <c r="S48" s="162">
        <f>S47/S53</f>
        <v>0.0026179468612488165</v>
      </c>
      <c r="T48" s="425">
        <f>T47/V47</f>
        <v>0.1111111111111111</v>
      </c>
      <c r="U48" s="307">
        <f>U47/V47</f>
        <v>0.8888888888888888</v>
      </c>
      <c r="V48" s="426">
        <f>V47/V53</f>
        <v>0.0027900488258544524</v>
      </c>
      <c r="W48" s="306">
        <f>W47/X47</f>
        <v>0</v>
      </c>
      <c r="X48" s="427">
        <f>X47/X47</f>
        <v>1</v>
      </c>
      <c r="Y48" s="163">
        <f>Y47/AA47</f>
        <v>1</v>
      </c>
      <c r="Z48" s="164">
        <f>Z47/AA47</f>
        <v>0</v>
      </c>
      <c r="AA48" s="168">
        <f>AA47/AA47</f>
        <v>1</v>
      </c>
      <c r="AB48" s="163">
        <f>AB47/AD47</f>
        <v>1</v>
      </c>
      <c r="AC48" s="164">
        <f>AC47/AD47</f>
        <v>0</v>
      </c>
      <c r="AD48" s="169">
        <f>AD47/AD47</f>
        <v>1</v>
      </c>
      <c r="AE48" s="499"/>
      <c r="AF48" s="161">
        <f>AF47/AH47</f>
        <v>0.6666666666666666</v>
      </c>
      <c r="AG48" s="162">
        <f>AG47/AH47</f>
        <v>0.3333333333333333</v>
      </c>
      <c r="AH48" s="162">
        <f>AH47/AH53</f>
        <v>0.002885921231326392</v>
      </c>
      <c r="AI48" s="425">
        <f>AI47/AK47</f>
        <v>0.21052631578947367</v>
      </c>
      <c r="AJ48" s="307">
        <f>AJ47/AK47</f>
        <v>0.7894736842105263</v>
      </c>
      <c r="AK48" s="426">
        <f>AK47/AK53</f>
        <v>0.0028212933402628256</v>
      </c>
      <c r="AL48" s="306">
        <f>AL47/AM47</f>
        <v>0</v>
      </c>
      <c r="AM48" s="427">
        <f>AM47/AM47</f>
        <v>1</v>
      </c>
      <c r="AN48" s="163">
        <f>AN47/AP47</f>
        <v>1</v>
      </c>
      <c r="AO48" s="164">
        <f>AO47/AP47</f>
        <v>0</v>
      </c>
      <c r="AP48" s="168">
        <f>AP47/AP47</f>
        <v>1</v>
      </c>
      <c r="AQ48" s="163">
        <f>AQ47/AS47</f>
        <v>1</v>
      </c>
      <c r="AR48" s="164">
        <f>AR47/AS47</f>
        <v>0</v>
      </c>
      <c r="AS48" s="168">
        <f>AS47/AS47</f>
        <v>1</v>
      </c>
      <c r="AT48" s="113"/>
      <c r="AU48" s="161">
        <f>AU47/AW47</f>
        <v>0.7391304347826086</v>
      </c>
      <c r="AV48" s="162">
        <f>AV47/AW47</f>
        <v>0.2608695652173913</v>
      </c>
      <c r="AW48" s="162">
        <f>AW47/AW53</f>
        <v>0.0029511772631038687</v>
      </c>
      <c r="AX48" s="425">
        <f>AX47/AZ47</f>
        <v>0.2</v>
      </c>
      <c r="AY48" s="307">
        <f>AY47/AZ47</f>
        <v>0.8</v>
      </c>
      <c r="AZ48" s="426">
        <f>AZ47/AZ53</f>
        <v>0.0029937558805919083</v>
      </c>
      <c r="BA48" s="306">
        <f>BA47/BB47</f>
        <v>0</v>
      </c>
      <c r="BB48" s="427">
        <f>BB47/BB47</f>
        <v>1</v>
      </c>
      <c r="BC48" s="163">
        <f>BC47/BE47</f>
        <v>1</v>
      </c>
      <c r="BD48" s="164">
        <f>BD47/BE47</f>
        <v>0</v>
      </c>
      <c r="BE48" s="168">
        <f>BE47/BE47</f>
        <v>1</v>
      </c>
      <c r="BF48" s="163">
        <f>BF47/BH47</f>
        <v>1</v>
      </c>
      <c r="BG48" s="164">
        <f>BG47/BH47</f>
        <v>0</v>
      </c>
      <c r="BH48" s="168">
        <f>BH47/BH47</f>
        <v>1</v>
      </c>
      <c r="BI48" s="114"/>
      <c r="BJ48" s="161">
        <f>BJ47/BL47</f>
        <v>0.7291666666666666</v>
      </c>
      <c r="BK48" s="162">
        <f>BK47/BL47</f>
        <v>0.2708333333333333</v>
      </c>
      <c r="BL48" s="162">
        <f>BL47/BL53</f>
        <v>0.002886176417533522</v>
      </c>
      <c r="BM48" s="425">
        <f>BM47/BO47</f>
        <v>0.25806451612903225</v>
      </c>
      <c r="BN48" s="307">
        <f>BN47/BO47</f>
        <v>0.7419354838709677</v>
      </c>
      <c r="BO48" s="426">
        <f>BO47/BO53</f>
        <v>0.004727050930161634</v>
      </c>
      <c r="BP48" s="306">
        <f>BP47/BQ47</f>
        <v>0</v>
      </c>
      <c r="BQ48" s="427">
        <f>BQ47/BQ47</f>
        <v>1</v>
      </c>
      <c r="BR48" s="163">
        <f>BR47/BT47</f>
        <v>1</v>
      </c>
      <c r="BS48" s="164">
        <f>BS47/BT47</f>
        <v>0</v>
      </c>
      <c r="BT48" s="168">
        <f>BT47/BT47</f>
        <v>1</v>
      </c>
      <c r="BU48" s="163">
        <f>BU47/BW47</f>
        <v>1</v>
      </c>
      <c r="BV48" s="164">
        <f>BV47/BW47</f>
        <v>0</v>
      </c>
      <c r="BW48" s="168">
        <f>BW47/BW47</f>
        <v>1</v>
      </c>
      <c r="BX48" s="115"/>
      <c r="BY48" s="161">
        <f>BY47/CA47</f>
        <v>0.6666666666666666</v>
      </c>
      <c r="BZ48" s="162">
        <f>BZ47/CA47</f>
        <v>0.3333333333333333</v>
      </c>
      <c r="CA48" s="162">
        <f>CA47/CA53</f>
        <v>0.0033529543253110797</v>
      </c>
      <c r="CB48" s="425">
        <f>CB47/CD47</f>
        <v>0.6086956521739131</v>
      </c>
      <c r="CC48" s="307">
        <f>CC47/CD47</f>
        <v>0.391304347826087</v>
      </c>
      <c r="CD48" s="426">
        <f>CD47/CD53</f>
        <v>0.0020075063280090774</v>
      </c>
      <c r="CE48" s="306">
        <f>CE47/CF47</f>
        <v>0</v>
      </c>
      <c r="CF48" s="427">
        <f>CF47/CF47</f>
        <v>1</v>
      </c>
      <c r="CG48" s="163">
        <f>CG47/CI47</f>
        <v>1</v>
      </c>
      <c r="CH48" s="164">
        <f>CH47/CI47</f>
        <v>0</v>
      </c>
      <c r="CI48" s="168">
        <f>CI47/CI47</f>
        <v>1</v>
      </c>
      <c r="CJ48" s="163">
        <f>CJ47/CL47</f>
        <v>1</v>
      </c>
      <c r="CK48" s="164">
        <f>CK47/CL47</f>
        <v>0</v>
      </c>
      <c r="CL48" s="168">
        <f>CL47/CL47</f>
        <v>1</v>
      </c>
      <c r="CM48" s="116"/>
      <c r="CN48" s="161">
        <f>CN47/CP47</f>
        <v>0.48333333333333334</v>
      </c>
      <c r="CO48" s="162">
        <f>CO47/CP47</f>
        <v>0.5166666666666667</v>
      </c>
      <c r="CP48" s="162">
        <f>CP47/CP53</f>
        <v>0.0048430058923238355</v>
      </c>
      <c r="CQ48" s="425">
        <f>CQ47/CS47</f>
        <v>0.34210526315789475</v>
      </c>
      <c r="CR48" s="307">
        <f>CR47/CS47</f>
        <v>0.6578947368421053</v>
      </c>
      <c r="CS48" s="426">
        <f>CS47/CS53</f>
        <v>0.0033304119193689747</v>
      </c>
      <c r="CT48" s="306">
        <f>CT47/CU47</f>
        <v>0</v>
      </c>
      <c r="CU48" s="427">
        <f>CU47/CU47</f>
        <v>1</v>
      </c>
      <c r="CV48" s="163">
        <f>CV47/CX47</f>
        <v>1</v>
      </c>
      <c r="CW48" s="164">
        <f>CW47/CX47</f>
        <v>0</v>
      </c>
      <c r="CX48" s="168">
        <f>CX47/CX47</f>
        <v>1</v>
      </c>
      <c r="CY48" s="163">
        <f>CY47/DA47</f>
        <v>1</v>
      </c>
      <c r="CZ48" s="164">
        <f>CZ47/DA47</f>
        <v>0</v>
      </c>
      <c r="DA48" s="168">
        <f>DA47/DA47</f>
        <v>1</v>
      </c>
      <c r="DB48" s="112"/>
      <c r="DC48" s="161">
        <f>DC47/DE47</f>
        <v>0.5333333333333333</v>
      </c>
      <c r="DD48" s="162">
        <f>DD47/DE47</f>
        <v>0.4666666666666667</v>
      </c>
      <c r="DE48" s="162">
        <f>DE47/DE53</f>
        <v>0.010012014417300761</v>
      </c>
      <c r="DF48" s="425">
        <f>DF47/DH47</f>
        <v>0.37254901960784315</v>
      </c>
      <c r="DG48" s="307">
        <f>DG47/DH47</f>
        <v>0.6274509803921569</v>
      </c>
      <c r="DH48" s="426">
        <f>DH47/DH53</f>
        <v>0.006873315363881401</v>
      </c>
      <c r="DI48" s="306">
        <f>DI47/DJ47</f>
        <v>0</v>
      </c>
      <c r="DJ48" s="427">
        <f>DJ47/DJ47</f>
        <v>1</v>
      </c>
      <c r="DK48" s="163">
        <f>DK47/DM47</f>
        <v>1</v>
      </c>
      <c r="DL48" s="164">
        <f>DL47/DM47</f>
        <v>0</v>
      </c>
      <c r="DM48" s="168">
        <f>DM47/DM47</f>
        <v>1</v>
      </c>
      <c r="DN48" s="163">
        <f>DN47/DP47</f>
        <v>1</v>
      </c>
      <c r="DO48" s="164">
        <f>DO47/DP47</f>
        <v>0</v>
      </c>
      <c r="DP48" s="168">
        <f>DP47/DP47</f>
        <v>1</v>
      </c>
      <c r="DQ48" s="118"/>
      <c r="DR48" s="161">
        <f>DR47/DT47</f>
        <v>0.5</v>
      </c>
      <c r="DS48" s="162">
        <f>DS47/DT47</f>
        <v>0.5</v>
      </c>
      <c r="DT48" s="162">
        <f>DT47/DT53</f>
        <v>0.00425531914893617</v>
      </c>
      <c r="DU48" s="425">
        <f>DU47/DW47</f>
        <v>0.23636363636363636</v>
      </c>
      <c r="DV48" s="307">
        <f>DV47/DW47</f>
        <v>0.7636363636363637</v>
      </c>
      <c r="DW48" s="426">
        <f>DW47/DW53</f>
        <v>0.00467528051683101</v>
      </c>
      <c r="DX48" s="306">
        <f>DX47/DY47</f>
        <v>0</v>
      </c>
      <c r="DY48" s="427">
        <f>DY47/DY47</f>
        <v>1</v>
      </c>
      <c r="DZ48" s="163">
        <f>DZ47/EB47</f>
        <v>1</v>
      </c>
      <c r="EA48" s="164">
        <f>EA47/EB47</f>
        <v>0</v>
      </c>
      <c r="EB48" s="168">
        <f>EB47/EB47</f>
        <v>1</v>
      </c>
      <c r="EC48" s="163">
        <f>EC47/EE47</f>
        <v>1</v>
      </c>
      <c r="ED48" s="164">
        <f>ED47/EE47</f>
        <v>0</v>
      </c>
      <c r="EE48" s="168">
        <f>EE47/EE47</f>
        <v>1</v>
      </c>
      <c r="EF48" s="119"/>
      <c r="EG48" s="161">
        <f>EG47/EI47</f>
        <v>0.5135135135135135</v>
      </c>
      <c r="EH48" s="162">
        <f>EH47/EI47</f>
        <v>0.4864864864864865</v>
      </c>
      <c r="EI48" s="162">
        <f>EI47/EI53</f>
        <v>0.0022297215861154635</v>
      </c>
      <c r="EJ48" s="425">
        <f>EJ47/EL47</f>
        <v>0.45454545454545453</v>
      </c>
      <c r="EK48" s="307">
        <f>EK47/EL47</f>
        <v>0.5454545454545454</v>
      </c>
      <c r="EL48" s="426">
        <f>EL47/EL53</f>
        <v>0.0017757688271854064</v>
      </c>
      <c r="EM48" s="306">
        <f>EM47/EN47</f>
        <v>0</v>
      </c>
      <c r="EN48" s="427">
        <f>EN47/EN47</f>
        <v>1</v>
      </c>
      <c r="EO48" s="163">
        <f>EO47/EQ47</f>
        <v>1</v>
      </c>
      <c r="EP48" s="164">
        <f>EP47/EQ47</f>
        <v>0</v>
      </c>
      <c r="EQ48" s="168">
        <f>EQ47/EQ47</f>
        <v>1</v>
      </c>
      <c r="ER48" s="163">
        <f>ER47/ET47</f>
        <v>1</v>
      </c>
      <c r="ES48" s="164">
        <f>ES47/ET47</f>
        <v>0</v>
      </c>
      <c r="ET48" s="168">
        <f>ET47/ET47</f>
        <v>1</v>
      </c>
      <c r="EU48" s="120"/>
      <c r="EV48" s="161">
        <f>EV47/EX47</f>
        <v>0.9</v>
      </c>
      <c r="EW48" s="162">
        <f>EW47/EX47</f>
        <v>0.1</v>
      </c>
      <c r="EX48" s="162">
        <f>EX47/EX53</f>
        <v>0.001221001221001221</v>
      </c>
      <c r="EY48" s="425">
        <f>EY47/FA47</f>
        <v>0.4074074074074074</v>
      </c>
      <c r="EZ48" s="307">
        <f>EZ47/FA47</f>
        <v>0.5925925925925926</v>
      </c>
      <c r="FA48" s="426">
        <f>FA47/FA53</f>
        <v>0.0021315228546617193</v>
      </c>
      <c r="FB48" s="306">
        <f>FB47/FC47</f>
        <v>0</v>
      </c>
      <c r="FC48" s="427">
        <f>FC47/FC47</f>
        <v>1</v>
      </c>
      <c r="FD48" s="163">
        <f>FD47/FF47</f>
        <v>1</v>
      </c>
      <c r="FE48" s="164">
        <f>FE47/FF47</f>
        <v>0</v>
      </c>
      <c r="FF48" s="168">
        <f>FF47/FF47</f>
        <v>1</v>
      </c>
      <c r="FG48" s="163">
        <f>FG47/FI47</f>
        <v>1</v>
      </c>
      <c r="FH48" s="164">
        <f>FH47/FI47</f>
        <v>0</v>
      </c>
      <c r="FI48" s="168">
        <f>FI47/FI47</f>
        <v>1</v>
      </c>
      <c r="FJ48" s="121"/>
      <c r="FK48" s="161">
        <f>FK47/FM47</f>
        <v>0.5652173913043478</v>
      </c>
      <c r="FL48" s="162">
        <f>FL47/FM47</f>
        <v>0.43478260869565216</v>
      </c>
      <c r="FM48" s="162">
        <f>FM47/FM53</f>
        <v>0.0016805494666082127</v>
      </c>
      <c r="FN48" s="425" t="e">
        <f>FN47/FP47</f>
        <v>#DIV/0!</v>
      </c>
      <c r="FO48" s="307" t="e">
        <f>FO47/FP47</f>
        <v>#DIV/0!</v>
      </c>
      <c r="FP48" s="426">
        <f>FP47/FP53</f>
        <v>0</v>
      </c>
      <c r="FQ48" s="306" t="e">
        <f>FQ47/FR47</f>
        <v>#DIV/0!</v>
      </c>
      <c r="FR48" s="427" t="e">
        <f>FR47/FR47</f>
        <v>#DIV/0!</v>
      </c>
      <c r="FS48" s="163">
        <f>FS47/FU47</f>
        <v>1</v>
      </c>
      <c r="FT48" s="164">
        <f>FT47/FU47</f>
        <v>0</v>
      </c>
      <c r="FU48" s="168">
        <f>FU47/FU47</f>
        <v>1</v>
      </c>
      <c r="FV48" s="163">
        <f>FV47/FX47</f>
        <v>1</v>
      </c>
      <c r="FW48" s="164">
        <f>FW47/FX47</f>
        <v>0</v>
      </c>
      <c r="FX48" s="168">
        <f>FX47/FX47</f>
        <v>1</v>
      </c>
      <c r="FY48" s="500"/>
      <c r="FZ48" s="161">
        <f>FZ47/GB47</f>
        <v>0.6133567662565905</v>
      </c>
      <c r="GA48" s="162">
        <f>GA47/GB47</f>
        <v>0.3866432337434095</v>
      </c>
      <c r="GB48" s="162">
        <f>GB47/GB47</f>
        <v>1</v>
      </c>
      <c r="GC48" s="425">
        <f>GC47/GE47</f>
        <v>0.30257510729613735</v>
      </c>
      <c r="GD48" s="307">
        <f>GD47/GE47</f>
        <v>0.6974248927038627</v>
      </c>
      <c r="GE48" s="426">
        <f>GE47/GE53</f>
        <v>0.0032971775876829896</v>
      </c>
      <c r="GF48" s="438">
        <f>GF47/GG47</f>
        <v>0</v>
      </c>
      <c r="GG48" s="427">
        <f>GG47/GG47</f>
        <v>1</v>
      </c>
      <c r="GH48" s="164">
        <f>GH47/GJ47</f>
        <v>1</v>
      </c>
      <c r="GI48" s="164">
        <f>GI47/GJ47</f>
        <v>0</v>
      </c>
      <c r="GJ48" s="168">
        <f>GJ47/GJ47</f>
        <v>1</v>
      </c>
      <c r="GK48" s="163">
        <f>GK47/GM47</f>
        <v>1</v>
      </c>
      <c r="GL48" s="164">
        <f>GL47/GM47</f>
        <v>0</v>
      </c>
      <c r="GM48" s="168">
        <f>GM47/GM47</f>
        <v>1</v>
      </c>
    </row>
    <row r="49" spans="1:195" ht="12.75" customHeight="1">
      <c r="A49" s="394" t="s">
        <v>77</v>
      </c>
      <c r="B49" s="103">
        <v>413</v>
      </c>
      <c r="C49" s="104">
        <v>629</v>
      </c>
      <c r="D49" s="282">
        <f>SUM(B49:C49)</f>
        <v>1042</v>
      </c>
      <c r="E49" s="105">
        <f>G49-F49</f>
        <v>37</v>
      </c>
      <c r="F49" s="506">
        <v>30</v>
      </c>
      <c r="G49" s="507">
        <v>67</v>
      </c>
      <c r="H49" s="445">
        <v>0</v>
      </c>
      <c r="I49" s="108">
        <f>G49+H49</f>
        <v>67</v>
      </c>
      <c r="J49" s="441">
        <v>37</v>
      </c>
      <c r="K49" s="110">
        <f>L49-J49</f>
        <v>0</v>
      </c>
      <c r="L49" s="110">
        <f>E49</f>
        <v>37</v>
      </c>
      <c r="M49" s="445">
        <v>30</v>
      </c>
      <c r="N49" s="106">
        <f>O49-M49</f>
        <v>0</v>
      </c>
      <c r="O49" s="108">
        <f>F49</f>
        <v>30</v>
      </c>
      <c r="P49" s="400" t="s">
        <v>77</v>
      </c>
      <c r="Q49" s="103">
        <v>462</v>
      </c>
      <c r="R49" s="104">
        <v>769</v>
      </c>
      <c r="S49" s="282">
        <f>SUM(Q49:R49)</f>
        <v>1231</v>
      </c>
      <c r="T49" s="105">
        <f>V49-U49</f>
        <v>41</v>
      </c>
      <c r="U49" s="506">
        <v>51</v>
      </c>
      <c r="V49" s="507">
        <v>92</v>
      </c>
      <c r="W49" s="445">
        <v>0</v>
      </c>
      <c r="X49" s="108">
        <f>V49+W49</f>
        <v>92</v>
      </c>
      <c r="Y49" s="441">
        <v>41</v>
      </c>
      <c r="Z49" s="110">
        <f>AA49-Y49</f>
        <v>0</v>
      </c>
      <c r="AA49" s="110">
        <f>T49</f>
        <v>41</v>
      </c>
      <c r="AB49" s="445">
        <v>51</v>
      </c>
      <c r="AC49" s="106">
        <f>AD49-AB49</f>
        <v>0</v>
      </c>
      <c r="AD49" s="106">
        <f>U49</f>
        <v>51</v>
      </c>
      <c r="AE49" s="403" t="s">
        <v>77</v>
      </c>
      <c r="AF49" s="103">
        <v>321</v>
      </c>
      <c r="AG49" s="104">
        <v>648</v>
      </c>
      <c r="AH49" s="282">
        <f>SUM(AF49:AG49)</f>
        <v>969</v>
      </c>
      <c r="AI49" s="105">
        <f>AK49-AJ49</f>
        <v>39</v>
      </c>
      <c r="AJ49" s="506">
        <v>55</v>
      </c>
      <c r="AK49" s="507">
        <v>94</v>
      </c>
      <c r="AL49" s="445">
        <v>0</v>
      </c>
      <c r="AM49" s="108">
        <f>AK49+AL49</f>
        <v>94</v>
      </c>
      <c r="AN49" s="441">
        <v>39</v>
      </c>
      <c r="AO49" s="110">
        <f>AP49-AN49</f>
        <v>0</v>
      </c>
      <c r="AP49" s="110">
        <f>AI49</f>
        <v>39</v>
      </c>
      <c r="AQ49" s="445">
        <v>55</v>
      </c>
      <c r="AR49" s="106">
        <f>AS49-AQ49</f>
        <v>0</v>
      </c>
      <c r="AS49" s="108">
        <f>AJ49</f>
        <v>55</v>
      </c>
      <c r="AT49" s="404" t="s">
        <v>77</v>
      </c>
      <c r="AU49" s="103">
        <v>1159</v>
      </c>
      <c r="AV49" s="104">
        <v>667</v>
      </c>
      <c r="AW49" s="282">
        <f>SUM(AU49:AV49)</f>
        <v>1826</v>
      </c>
      <c r="AX49" s="105">
        <f>AZ49-AY49</f>
        <v>55</v>
      </c>
      <c r="AY49" s="506">
        <v>71</v>
      </c>
      <c r="AZ49" s="507">
        <v>126</v>
      </c>
      <c r="BA49" s="445">
        <v>0</v>
      </c>
      <c r="BB49" s="108">
        <f>AZ49+BA49</f>
        <v>126</v>
      </c>
      <c r="BC49" s="441">
        <v>55</v>
      </c>
      <c r="BD49" s="110">
        <f>BE49-BC49</f>
        <v>0</v>
      </c>
      <c r="BE49" s="110">
        <f>AX49</f>
        <v>55</v>
      </c>
      <c r="BF49" s="445">
        <v>71</v>
      </c>
      <c r="BG49" s="106">
        <f>BH49-BF49</f>
        <v>0</v>
      </c>
      <c r="BH49" s="108">
        <f>AY49</f>
        <v>71</v>
      </c>
      <c r="BI49" s="405" t="s">
        <v>77</v>
      </c>
      <c r="BJ49" s="103">
        <v>323</v>
      </c>
      <c r="BK49" s="104">
        <v>832</v>
      </c>
      <c r="BL49" s="282">
        <f>SUM(BJ49:BK49)</f>
        <v>1155</v>
      </c>
      <c r="BM49" s="105">
        <f>BO49-BN49</f>
        <v>56</v>
      </c>
      <c r="BN49" s="506">
        <v>80</v>
      </c>
      <c r="BO49" s="507">
        <v>136</v>
      </c>
      <c r="BP49" s="445">
        <v>0</v>
      </c>
      <c r="BQ49" s="108">
        <f>BO49+BP49</f>
        <v>136</v>
      </c>
      <c r="BR49" s="441">
        <v>56</v>
      </c>
      <c r="BS49" s="110">
        <f>BT49-BR49</f>
        <v>0</v>
      </c>
      <c r="BT49" s="110">
        <f>BM49</f>
        <v>56</v>
      </c>
      <c r="BU49" s="445">
        <v>80</v>
      </c>
      <c r="BV49" s="106">
        <f>BW49-BU49</f>
        <v>0</v>
      </c>
      <c r="BW49" s="108">
        <f>BN49</f>
        <v>80</v>
      </c>
      <c r="BX49" s="411" t="s">
        <v>77</v>
      </c>
      <c r="BY49" s="103">
        <v>584</v>
      </c>
      <c r="BZ49" s="104">
        <v>1267</v>
      </c>
      <c r="CA49" s="282">
        <f>SUM(BY49:BZ49)</f>
        <v>1851</v>
      </c>
      <c r="CB49" s="105">
        <f>CD49-CC49</f>
        <v>49</v>
      </c>
      <c r="CC49" s="506">
        <v>57</v>
      </c>
      <c r="CD49" s="507">
        <v>106</v>
      </c>
      <c r="CE49" s="445">
        <v>0</v>
      </c>
      <c r="CF49" s="108">
        <f>CD49+CE49</f>
        <v>106</v>
      </c>
      <c r="CG49" s="441">
        <v>49</v>
      </c>
      <c r="CH49" s="110">
        <f>CI49-CG49</f>
        <v>0</v>
      </c>
      <c r="CI49" s="110">
        <f>CB49</f>
        <v>49</v>
      </c>
      <c r="CJ49" s="445">
        <v>57</v>
      </c>
      <c r="CK49" s="106">
        <f>CL49-CJ49</f>
        <v>0</v>
      </c>
      <c r="CL49" s="108">
        <f>CC49</f>
        <v>57</v>
      </c>
      <c r="CM49" s="412" t="s">
        <v>77</v>
      </c>
      <c r="CN49" s="103">
        <v>756</v>
      </c>
      <c r="CO49" s="104">
        <v>1569</v>
      </c>
      <c r="CP49" s="282">
        <f>SUM(CN49:CO49)</f>
        <v>2325</v>
      </c>
      <c r="CQ49" s="105">
        <f>CS49-CR49</f>
        <v>50</v>
      </c>
      <c r="CR49" s="506">
        <v>39</v>
      </c>
      <c r="CS49" s="507">
        <v>89</v>
      </c>
      <c r="CT49" s="445">
        <v>0</v>
      </c>
      <c r="CU49" s="108">
        <f>CS49+CT49</f>
        <v>89</v>
      </c>
      <c r="CV49" s="441">
        <v>50</v>
      </c>
      <c r="CW49" s="110">
        <f>CX49-CV49</f>
        <v>0</v>
      </c>
      <c r="CX49" s="110">
        <f>CQ49</f>
        <v>50</v>
      </c>
      <c r="CY49" s="445">
        <v>39</v>
      </c>
      <c r="CZ49" s="106">
        <f>DA49-CY49</f>
        <v>0</v>
      </c>
      <c r="DA49" s="108">
        <f>CR49</f>
        <v>39</v>
      </c>
      <c r="DB49" s="403" t="s">
        <v>77</v>
      </c>
      <c r="DC49" s="103"/>
      <c r="DD49" s="104"/>
      <c r="DE49" s="282">
        <f>SUM(DC49:DD49)</f>
        <v>0</v>
      </c>
      <c r="DF49" s="105">
        <f>DH49-DG49</f>
        <v>0</v>
      </c>
      <c r="DG49" s="506"/>
      <c r="DH49" s="507"/>
      <c r="DI49" s="445">
        <v>0</v>
      </c>
      <c r="DJ49" s="108">
        <f>DH49+DI49</f>
        <v>0</v>
      </c>
      <c r="DK49" s="441"/>
      <c r="DL49" s="508">
        <f>DM49-DK49</f>
        <v>0</v>
      </c>
      <c r="DM49" s="509">
        <f>DF49</f>
        <v>0</v>
      </c>
      <c r="DN49" s="110"/>
      <c r="DO49" s="110">
        <f>DP49-DN49</f>
        <v>0</v>
      </c>
      <c r="DP49" s="108">
        <f>DG49</f>
        <v>0</v>
      </c>
      <c r="DQ49" s="415" t="s">
        <v>77</v>
      </c>
      <c r="DR49" s="103">
        <v>441</v>
      </c>
      <c r="DS49" s="104">
        <v>585</v>
      </c>
      <c r="DT49" s="282">
        <f>SUM(DR49:DS49)</f>
        <v>1026</v>
      </c>
      <c r="DU49" s="105">
        <f>DW49-DV49</f>
        <v>38</v>
      </c>
      <c r="DV49" s="506">
        <v>40</v>
      </c>
      <c r="DW49" s="507">
        <v>78</v>
      </c>
      <c r="DX49" s="445">
        <v>0</v>
      </c>
      <c r="DY49" s="108">
        <f>DW49+DX49</f>
        <v>78</v>
      </c>
      <c r="DZ49" s="441">
        <v>38</v>
      </c>
      <c r="EA49" s="110">
        <f>EB49-DZ49</f>
        <v>0</v>
      </c>
      <c r="EB49" s="110">
        <f>DU49</f>
        <v>38</v>
      </c>
      <c r="EC49" s="445">
        <v>40</v>
      </c>
      <c r="ED49" s="106">
        <f>EE49-EC49</f>
        <v>0</v>
      </c>
      <c r="EE49" s="108">
        <f>DV49</f>
        <v>40</v>
      </c>
      <c r="EF49" s="416" t="s">
        <v>77</v>
      </c>
      <c r="EG49" s="103">
        <v>606</v>
      </c>
      <c r="EH49" s="104">
        <v>719</v>
      </c>
      <c r="EI49" s="282">
        <f>SUM(EG49:EH49)</f>
        <v>1325</v>
      </c>
      <c r="EJ49" s="105">
        <v>65</v>
      </c>
      <c r="EK49" s="506">
        <v>74</v>
      </c>
      <c r="EL49" s="507">
        <f>EJ49+EK49</f>
        <v>139</v>
      </c>
      <c r="EM49" s="445">
        <v>0</v>
      </c>
      <c r="EN49" s="108">
        <f>EL49+EM49</f>
        <v>139</v>
      </c>
      <c r="EO49" s="441">
        <v>65</v>
      </c>
      <c r="EP49" s="110">
        <f>EQ49-EO49</f>
        <v>0</v>
      </c>
      <c r="EQ49" s="110">
        <f>EJ49</f>
        <v>65</v>
      </c>
      <c r="ER49" s="445">
        <v>74</v>
      </c>
      <c r="ES49" s="106">
        <f>ET49-ER49</f>
        <v>0</v>
      </c>
      <c r="ET49" s="108">
        <f>EK49</f>
        <v>74</v>
      </c>
      <c r="EU49" s="418" t="s">
        <v>77</v>
      </c>
      <c r="EV49" s="103">
        <v>521</v>
      </c>
      <c r="EW49" s="104">
        <v>780</v>
      </c>
      <c r="EX49" s="282">
        <f>SUM(EV49:EW49)</f>
        <v>1301</v>
      </c>
      <c r="EY49" s="105">
        <f>FA49-EZ49</f>
        <v>61</v>
      </c>
      <c r="EZ49" s="506">
        <v>71</v>
      </c>
      <c r="FA49" s="507">
        <v>132</v>
      </c>
      <c r="FB49" s="445">
        <v>0</v>
      </c>
      <c r="FC49" s="108">
        <f>FA49+FB49</f>
        <v>132</v>
      </c>
      <c r="FD49" s="441">
        <v>61</v>
      </c>
      <c r="FE49" s="110">
        <f>FF49-FD49</f>
        <v>0</v>
      </c>
      <c r="FF49" s="110">
        <f>EY49</f>
        <v>61</v>
      </c>
      <c r="FG49" s="445">
        <v>71</v>
      </c>
      <c r="FH49" s="106">
        <f>FI49-FG49</f>
        <v>0</v>
      </c>
      <c r="FI49" s="108">
        <f>EZ49</f>
        <v>71</v>
      </c>
      <c r="FJ49" s="419" t="s">
        <v>77</v>
      </c>
      <c r="FK49" s="103">
        <v>516</v>
      </c>
      <c r="FL49" s="104">
        <v>754</v>
      </c>
      <c r="FM49" s="282">
        <f>SUM(FK49:FL49)</f>
        <v>1270</v>
      </c>
      <c r="FN49" s="105">
        <v>51</v>
      </c>
      <c r="FO49" s="506">
        <v>72</v>
      </c>
      <c r="FP49" s="507">
        <f>FN49+FO49</f>
        <v>123</v>
      </c>
      <c r="FQ49" s="445">
        <v>0</v>
      </c>
      <c r="FR49" s="108">
        <f>FP49+FQ49</f>
        <v>123</v>
      </c>
      <c r="FS49" s="441">
        <v>51</v>
      </c>
      <c r="FT49" s="110">
        <f>FU49-FS49</f>
        <v>0</v>
      </c>
      <c r="FU49" s="110">
        <f>FN49</f>
        <v>51</v>
      </c>
      <c r="FV49" s="445">
        <v>72</v>
      </c>
      <c r="FW49" s="106">
        <f>FX49-FV49</f>
        <v>0</v>
      </c>
      <c r="FX49" s="108">
        <f>FO49</f>
        <v>72</v>
      </c>
      <c r="FY49" s="122" t="s">
        <v>77</v>
      </c>
      <c r="FZ49" s="123">
        <f>B49+Q49+AF49+AU49+BJ49+BY49+CN49+DC49+DR49+EG49+EV49+FK49</f>
        <v>6102</v>
      </c>
      <c r="GA49" s="124">
        <f>C49+R49+AG49+AV49+BK49+BZ49+CO49+DD49+DS49+EH49+EW49+FL49</f>
        <v>9219</v>
      </c>
      <c r="GB49" s="298">
        <f>SUM(FZ49:GA49)</f>
        <v>15321</v>
      </c>
      <c r="GC49" s="124">
        <f>E49+T49+AI49+AX49+BM49+CB49+CQ49+DF49+DU49+EJ49+EY49+FN49</f>
        <v>542</v>
      </c>
      <c r="GD49" s="124">
        <f>F49+U49+AJ49+AY49+BN49+CC49+CR49+DG49+DV49+EK49+EZ49+FO49</f>
        <v>640</v>
      </c>
      <c r="GE49" s="125">
        <f>SUM(GC49:GD49)</f>
        <v>1182</v>
      </c>
      <c r="GF49" s="458">
        <f>H49+W49+AL49+BA49+BP49+CE49+CT49+DI49+DX49+EM49+FB49+FQ49</f>
        <v>0</v>
      </c>
      <c r="GG49" s="125">
        <f>GE49+GF49</f>
        <v>1182</v>
      </c>
      <c r="GH49" s="123">
        <f>J49+Y49+AN49+BC49+BR49+CG49+CV49+DK49+DZ49+EO49+FD49+FS49</f>
        <v>542</v>
      </c>
      <c r="GI49" s="124">
        <f>K49+Z49+AO49+BD49+BS49+CH49+CW49+DN49+EA49+EP49+FE49+FT49</f>
        <v>0</v>
      </c>
      <c r="GJ49" s="125">
        <f>L49+AA49+AP49+BE49+BT49+CI49+CX49+DO49+EB49+EQ49+FF49+FU49</f>
        <v>542</v>
      </c>
      <c r="GK49" s="124">
        <f>M49+AB49+AQ49+BF49+BU49+CJ49+CY49+DO49+EC49+ER49+FG49+FV49</f>
        <v>640</v>
      </c>
      <c r="GL49" s="124">
        <f>N49+AC49+AR49+BG49+BV49+CK49+CZ49+DO49+ED49+ES49+FH49+FW49</f>
        <v>0</v>
      </c>
      <c r="GM49" s="125">
        <f>O49+AD49+AS49+BH49+BW49+CL49+DA49+DP49+EE49+ET49+FI49+FX49</f>
        <v>640</v>
      </c>
    </row>
    <row r="50" spans="1:195" ht="12.75">
      <c r="A50" s="439"/>
      <c r="B50" s="126">
        <f>B49/D49</f>
        <v>0.3963531669865643</v>
      </c>
      <c r="C50" s="127">
        <f>C49/D49</f>
        <v>0.6036468330134357</v>
      </c>
      <c r="D50" s="127">
        <f>D49/D53</f>
        <v>0.06066604564508617</v>
      </c>
      <c r="E50" s="140">
        <f>E49/G49</f>
        <v>0.5522388059701493</v>
      </c>
      <c r="F50" s="133">
        <f>F49/G49</f>
        <v>0.44776119402985076</v>
      </c>
      <c r="G50" s="459">
        <f>G49/G53</f>
        <v>0.005088478772689299</v>
      </c>
      <c r="H50" s="132">
        <f>H49/I49</f>
        <v>0</v>
      </c>
      <c r="I50" s="483">
        <f>I49/I49</f>
        <v>1</v>
      </c>
      <c r="J50" s="133">
        <f>J49/L49</f>
        <v>1</v>
      </c>
      <c r="K50" s="133">
        <f>K49/L49</f>
        <v>0</v>
      </c>
      <c r="L50" s="134">
        <f>L49/L49</f>
        <v>1</v>
      </c>
      <c r="M50" s="133">
        <f>M49/O49</f>
        <v>1</v>
      </c>
      <c r="N50" s="133">
        <f>N49/O49</f>
        <v>0</v>
      </c>
      <c r="O50" s="134">
        <f>O49/O49</f>
        <v>1</v>
      </c>
      <c r="P50" s="446"/>
      <c r="Q50" s="126">
        <f>Q49/S49</f>
        <v>0.3753046303818034</v>
      </c>
      <c r="R50" s="127">
        <f>R49/S49</f>
        <v>0.6246953696181966</v>
      </c>
      <c r="S50" s="127">
        <f>S49/S53</f>
        <v>0.06856792736589985</v>
      </c>
      <c r="T50" s="140">
        <f>T49/V49</f>
        <v>0.44565217391304346</v>
      </c>
      <c r="U50" s="133">
        <f>U49/V49</f>
        <v>0.5543478260869565</v>
      </c>
      <c r="V50" s="459">
        <f>V49/V53</f>
        <v>0.0071301247771836</v>
      </c>
      <c r="W50" s="132">
        <f>W49/X49</f>
        <v>0</v>
      </c>
      <c r="X50" s="483">
        <f>X49/X49</f>
        <v>1</v>
      </c>
      <c r="Y50" s="133">
        <f>Y49/AA49</f>
        <v>1</v>
      </c>
      <c r="Z50" s="133">
        <f>Z49/AA49</f>
        <v>0</v>
      </c>
      <c r="AA50" s="134">
        <f>AA49/AA49</f>
        <v>1</v>
      </c>
      <c r="AB50" s="133">
        <f>AB49/AD49</f>
        <v>1</v>
      </c>
      <c r="AC50" s="133">
        <f>AC49/AD49</f>
        <v>0</v>
      </c>
      <c r="AD50" s="138">
        <f>AD49/AD49</f>
        <v>1</v>
      </c>
      <c r="AE50" s="447"/>
      <c r="AF50" s="126">
        <f>AF49/AH49</f>
        <v>0.33126934984520123</v>
      </c>
      <c r="AG50" s="127">
        <f>AG49/AH49</f>
        <v>0.6687306501547987</v>
      </c>
      <c r="AH50" s="127">
        <f>AH49/AH53</f>
        <v>0.054832503395201446</v>
      </c>
      <c r="AI50" s="140">
        <f>AI49/AK49</f>
        <v>0.4148936170212766</v>
      </c>
      <c r="AJ50" s="133">
        <f>AJ49/AK49</f>
        <v>0.5851063829787234</v>
      </c>
      <c r="AK50" s="459">
        <f>AK49/AK53</f>
        <v>0.006978988789071201</v>
      </c>
      <c r="AL50" s="132">
        <f>AL49/AM49</f>
        <v>0</v>
      </c>
      <c r="AM50" s="483">
        <f>AM49/AM49</f>
        <v>1</v>
      </c>
      <c r="AN50" s="133">
        <f>AN49/AP49</f>
        <v>1</v>
      </c>
      <c r="AO50" s="133">
        <f>AO49/AP49</f>
        <v>0</v>
      </c>
      <c r="AP50" s="134">
        <f>AP49/AP49</f>
        <v>1</v>
      </c>
      <c r="AQ50" s="133">
        <f>AQ49/AS49</f>
        <v>1</v>
      </c>
      <c r="AR50" s="133">
        <f>AR49/AS49</f>
        <v>0</v>
      </c>
      <c r="AS50" s="134">
        <f>AS49/AS49</f>
        <v>1</v>
      </c>
      <c r="AT50" s="448"/>
      <c r="AU50" s="126">
        <f>AU49/AW49</f>
        <v>0.6347207009857613</v>
      </c>
      <c r="AV50" s="127">
        <f>AV49/AW49</f>
        <v>0.3652792990142388</v>
      </c>
      <c r="AW50" s="127">
        <f>AW49/AW53</f>
        <v>0.11714890613973183</v>
      </c>
      <c r="AX50" s="140">
        <f>AX49/AZ49</f>
        <v>0.4365079365079365</v>
      </c>
      <c r="AY50" s="133">
        <f>AY49/AZ49</f>
        <v>0.5634920634920635</v>
      </c>
      <c r="AZ50" s="459">
        <f>AZ49/AZ53</f>
        <v>0.01077752117013087</v>
      </c>
      <c r="BA50" s="132">
        <f>BA49/BB49</f>
        <v>0</v>
      </c>
      <c r="BB50" s="483">
        <f>BB49/BB49</f>
        <v>1</v>
      </c>
      <c r="BC50" s="133">
        <f>BC49/BE49</f>
        <v>1</v>
      </c>
      <c r="BD50" s="133">
        <f>BD49/BE49</f>
        <v>0</v>
      </c>
      <c r="BE50" s="134">
        <f>BE49/BE49</f>
        <v>1</v>
      </c>
      <c r="BF50" s="133">
        <f>BF49/BH49</f>
        <v>1</v>
      </c>
      <c r="BG50" s="133">
        <f>BG49/BH49</f>
        <v>0</v>
      </c>
      <c r="BH50" s="134">
        <f>BH49/BH49</f>
        <v>1</v>
      </c>
      <c r="BI50" s="449"/>
      <c r="BJ50" s="126"/>
      <c r="BK50" s="127"/>
      <c r="BL50" s="127">
        <f>BL49/BL53</f>
        <v>0.06944862004690036</v>
      </c>
      <c r="BM50" s="140">
        <f>BM49/BO49</f>
        <v>0.4117647058823529</v>
      </c>
      <c r="BN50" s="133">
        <f>BN49/BO49</f>
        <v>0.5882352941176471</v>
      </c>
      <c r="BO50" s="459">
        <f>BO49/BO53</f>
        <v>0.01036901494358036</v>
      </c>
      <c r="BP50" s="132">
        <f>BP49/BQ49</f>
        <v>0</v>
      </c>
      <c r="BQ50" s="483">
        <f>BQ49/BQ49</f>
        <v>1</v>
      </c>
      <c r="BR50" s="133">
        <f>BR49/BT49</f>
        <v>1</v>
      </c>
      <c r="BS50" s="133">
        <f>BS49/BT49</f>
        <v>0</v>
      </c>
      <c r="BT50" s="134">
        <f>BT49/BT49</f>
        <v>1</v>
      </c>
      <c r="BU50" s="133">
        <f>BU49/BW49</f>
        <v>1</v>
      </c>
      <c r="BV50" s="133">
        <f>BV49/BW49</f>
        <v>0</v>
      </c>
      <c r="BW50" s="134">
        <f>BW49/BW49</f>
        <v>1</v>
      </c>
      <c r="BX50" s="450"/>
      <c r="BY50" s="126">
        <f>BY49/CA49</f>
        <v>0.315505132360886</v>
      </c>
      <c r="BZ50" s="127">
        <f>BZ49/CA49</f>
        <v>0.684494867639114</v>
      </c>
      <c r="CA50" s="127">
        <f>CA49/CA53</f>
        <v>0.13791818791446242</v>
      </c>
      <c r="CB50" s="140">
        <f>CB49/CD49</f>
        <v>0.46226415094339623</v>
      </c>
      <c r="CC50" s="133">
        <f>CC49/CD49</f>
        <v>0.5377358490566038</v>
      </c>
      <c r="CD50" s="459">
        <f>CD49/CD53</f>
        <v>0.009251985685607053</v>
      </c>
      <c r="CE50" s="132">
        <f>CE49/CF49</f>
        <v>0</v>
      </c>
      <c r="CF50" s="483">
        <f>CF49/CF49</f>
        <v>1</v>
      </c>
      <c r="CG50" s="133">
        <f>CG49/CI49</f>
        <v>1</v>
      </c>
      <c r="CH50" s="133">
        <f>CH49/CI49</f>
        <v>0</v>
      </c>
      <c r="CI50" s="134">
        <f>CI49/CI49</f>
        <v>1</v>
      </c>
      <c r="CJ50" s="133">
        <f>CJ49/CL49</f>
        <v>1</v>
      </c>
      <c r="CK50" s="133">
        <f>CK49/CL49</f>
        <v>0</v>
      </c>
      <c r="CL50" s="134">
        <f>CL49/CL49</f>
        <v>1</v>
      </c>
      <c r="CM50" s="451"/>
      <c r="CN50" s="126">
        <f>CN49/CP49</f>
        <v>0.3251612903225806</v>
      </c>
      <c r="CO50" s="127">
        <f>CO49/CP49</f>
        <v>0.6748387096774193</v>
      </c>
      <c r="CP50" s="127">
        <f>CP49/CP53</f>
        <v>0.18766647832754862</v>
      </c>
      <c r="CQ50" s="140">
        <f>CQ49/CS49</f>
        <v>0.5617977528089888</v>
      </c>
      <c r="CR50" s="133">
        <f>CR49/CS49</f>
        <v>0.43820224719101125</v>
      </c>
      <c r="CS50" s="459">
        <f>CS49/CS53</f>
        <v>0.007800175284837861</v>
      </c>
      <c r="CT50" s="132">
        <f>CT49/CU49</f>
        <v>0</v>
      </c>
      <c r="CU50" s="483">
        <f>CU49/CU49</f>
        <v>1</v>
      </c>
      <c r="CV50" s="133">
        <f>CV49/CX49</f>
        <v>1</v>
      </c>
      <c r="CW50" s="133">
        <f>CW49/CX49</f>
        <v>0</v>
      </c>
      <c r="CX50" s="134">
        <f>CX49/CX49</f>
        <v>1</v>
      </c>
      <c r="CY50" s="133">
        <f>CY49/DA49</f>
        <v>1</v>
      </c>
      <c r="CZ50" s="133">
        <f>CZ49/DA49</f>
        <v>0</v>
      </c>
      <c r="DA50" s="134">
        <f>DA49/DA49</f>
        <v>1</v>
      </c>
      <c r="DB50" s="447" t="s">
        <v>62</v>
      </c>
      <c r="DC50" s="126" t="e">
        <f>DC49/DE49</f>
        <v>#DIV/0!</v>
      </c>
      <c r="DD50" s="127" t="e">
        <f>DD49/DE49</f>
        <v>#DIV/0!</v>
      </c>
      <c r="DE50" s="127">
        <f>DE49/DE53</f>
        <v>0</v>
      </c>
      <c r="DF50" s="140" t="e">
        <f>DF49/DH49</f>
        <v>#DIV/0!</v>
      </c>
      <c r="DG50" s="133" t="e">
        <f>DG49/DH49</f>
        <v>#DIV/0!</v>
      </c>
      <c r="DH50" s="459">
        <f>DH49/DH53</f>
        <v>0</v>
      </c>
      <c r="DI50" s="132" t="e">
        <f>DI49/DJ49</f>
        <v>#DIV/0!</v>
      </c>
      <c r="DJ50" s="483" t="e">
        <f>DJ49/DJ49</f>
        <v>#DIV/0!</v>
      </c>
      <c r="DK50" s="133" t="e">
        <f>DK49/DO49</f>
        <v>#DIV/0!</v>
      </c>
      <c r="DL50" s="133" t="e">
        <f>DN49/DO49</f>
        <v>#DIV/0!</v>
      </c>
      <c r="DM50" s="134" t="e">
        <f>DO49/DO49</f>
        <v>#DIV/0!</v>
      </c>
      <c r="DN50" s="133" t="e">
        <f>DO49/DP49</f>
        <v>#DIV/0!</v>
      </c>
      <c r="DO50" s="133" t="e">
        <f>DO49/DP49</f>
        <v>#DIV/0!</v>
      </c>
      <c r="DP50" s="134" t="e">
        <f>DP49/DP49</f>
        <v>#DIV/0!</v>
      </c>
      <c r="DQ50" s="452"/>
      <c r="DR50" s="126">
        <f>DR49/DT49</f>
        <v>0.4298245614035088</v>
      </c>
      <c r="DS50" s="127">
        <f>DS49/DT49</f>
        <v>0.5701754385964912</v>
      </c>
      <c r="DT50" s="127">
        <f>DT49/DT53</f>
        <v>0.07041866849691146</v>
      </c>
      <c r="DU50" s="140">
        <f>DU49/DW49</f>
        <v>0.48717948717948717</v>
      </c>
      <c r="DV50" s="133">
        <f>DV49/DW49</f>
        <v>0.5128205128205128</v>
      </c>
      <c r="DW50" s="459">
        <f>DW49/DW53</f>
        <v>0.006630397823869432</v>
      </c>
      <c r="DX50" s="132">
        <f>DX49/DY49</f>
        <v>0</v>
      </c>
      <c r="DY50" s="483">
        <f>DY49/DY49</f>
        <v>1</v>
      </c>
      <c r="DZ50" s="133">
        <f>DZ49/EB49</f>
        <v>1</v>
      </c>
      <c r="EA50" s="133">
        <f>EA49/EB49</f>
        <v>0</v>
      </c>
      <c r="EB50" s="134">
        <f>EB49/EB49</f>
        <v>1</v>
      </c>
      <c r="EC50" s="133">
        <f>EC49/EE49</f>
        <v>1</v>
      </c>
      <c r="ED50" s="133">
        <f>ED49/EE49</f>
        <v>0</v>
      </c>
      <c r="EE50" s="134">
        <f>EE49/EE49</f>
        <v>1</v>
      </c>
      <c r="EF50" s="453"/>
      <c r="EG50" s="126">
        <f>EG49/EI49</f>
        <v>0.4573584905660377</v>
      </c>
      <c r="EH50" s="127">
        <f>EH49/EI49</f>
        <v>0.5426415094339623</v>
      </c>
      <c r="EI50" s="127">
        <f>EI49/EI53</f>
        <v>0.07984813788116187</v>
      </c>
      <c r="EJ50" s="140">
        <f>EJ49/EL49</f>
        <v>0.4676258992805755</v>
      </c>
      <c r="EK50" s="133">
        <f>EK49/EL49</f>
        <v>0.5323741007194245</v>
      </c>
      <c r="EL50" s="459">
        <f>EL49/EL53</f>
        <v>0.011219630317216886</v>
      </c>
      <c r="EM50" s="132">
        <f>EM49/EN49</f>
        <v>0</v>
      </c>
      <c r="EN50" s="483">
        <f>EN49/EN49</f>
        <v>1</v>
      </c>
      <c r="EO50" s="133">
        <f>EO49/EQ49</f>
        <v>1</v>
      </c>
      <c r="EP50" s="133">
        <f>EP49/EQ49</f>
        <v>0</v>
      </c>
      <c r="EQ50" s="134">
        <f>EQ49/EQ49</f>
        <v>1</v>
      </c>
      <c r="ER50" s="133">
        <f>ER49/ET49</f>
        <v>1</v>
      </c>
      <c r="ES50" s="133">
        <f>ES49/ET49</f>
        <v>0</v>
      </c>
      <c r="ET50" s="134">
        <f>ET49/ET49</f>
        <v>1</v>
      </c>
      <c r="EU50" s="455"/>
      <c r="EV50" s="126">
        <f>EV49/EX49</f>
        <v>0.4004611837048424</v>
      </c>
      <c r="EW50" s="127">
        <f>EW49/EX49</f>
        <v>0.5995388162951576</v>
      </c>
      <c r="EX50" s="127">
        <f>EX49/EX53</f>
        <v>0.07942612942612942</v>
      </c>
      <c r="EY50" s="140">
        <f>EY49/FA49</f>
        <v>0.4621212121212121</v>
      </c>
      <c r="EZ50" s="133">
        <f>EZ49/FA49</f>
        <v>0.5378787878787878</v>
      </c>
      <c r="FA50" s="459">
        <f>FA49/FA53</f>
        <v>0.010420778400568407</v>
      </c>
      <c r="FB50" s="132">
        <f>FB49/FC49</f>
        <v>0</v>
      </c>
      <c r="FC50" s="483">
        <f>FC49/FC49</f>
        <v>1</v>
      </c>
      <c r="FD50" s="133">
        <f>FD49/FF49</f>
        <v>1</v>
      </c>
      <c r="FE50" s="133">
        <f>FE49/FF49</f>
        <v>0</v>
      </c>
      <c r="FF50" s="134">
        <f>FF49/FF49</f>
        <v>1</v>
      </c>
      <c r="FG50" s="133">
        <f>FG49/FI49</f>
        <v>1</v>
      </c>
      <c r="FH50" s="133">
        <f>FH49/FI49</f>
        <v>0</v>
      </c>
      <c r="FI50" s="134">
        <f>FI49/FI49</f>
        <v>1</v>
      </c>
      <c r="FJ50" s="456"/>
      <c r="FK50" s="126">
        <f>FK49/FM49</f>
        <v>0.4062992125984252</v>
      </c>
      <c r="FL50" s="127">
        <f>FL49/FM49</f>
        <v>0.5937007874015748</v>
      </c>
      <c r="FM50" s="127">
        <f>FM49/FM53</f>
        <v>0.0927955575040187</v>
      </c>
      <c r="FN50" s="140">
        <f>FN49/FP49</f>
        <v>0.4146341463414634</v>
      </c>
      <c r="FO50" s="133">
        <f>FO49/FP49</f>
        <v>0.5853658536585366</v>
      </c>
      <c r="FP50" s="459">
        <f>FP49/FP53</f>
        <v>0.0125</v>
      </c>
      <c r="FQ50" s="132">
        <f>FQ49/FR49</f>
        <v>0</v>
      </c>
      <c r="FR50" s="483">
        <f>FR49/FR49</f>
        <v>1</v>
      </c>
      <c r="FS50" s="133">
        <f>FS49/FU49</f>
        <v>1</v>
      </c>
      <c r="FT50" s="133">
        <f>FT49/FU49</f>
        <v>0</v>
      </c>
      <c r="FU50" s="134">
        <f>FU49/FU49</f>
        <v>1</v>
      </c>
      <c r="FV50" s="133">
        <f>FV49/FX49</f>
        <v>1</v>
      </c>
      <c r="FW50" s="133">
        <f>FW49/FX49</f>
        <v>0</v>
      </c>
      <c r="FX50" s="134">
        <f>FX49/FX49</f>
        <v>1</v>
      </c>
      <c r="FY50" s="457"/>
      <c r="FZ50" s="126">
        <f>FZ49/GB49</f>
        <v>0.398276874877619</v>
      </c>
      <c r="GA50" s="127">
        <f>GA49/GB49</f>
        <v>0.601723125122381</v>
      </c>
      <c r="GB50" s="127">
        <f>GB49/GB49</f>
        <v>1</v>
      </c>
      <c r="GC50" s="140">
        <f>GC49/GE49</f>
        <v>0.45854483925549916</v>
      </c>
      <c r="GD50" s="127">
        <f>GD49/GE49</f>
        <v>0.5414551607445008</v>
      </c>
      <c r="GE50" s="129">
        <f>GE49/GE53</f>
        <v>0.008363227271762433</v>
      </c>
      <c r="GF50" s="302">
        <f>GF49/GG49</f>
        <v>0</v>
      </c>
      <c r="GG50" s="463">
        <f>GG49/GG49</f>
        <v>1</v>
      </c>
      <c r="GH50" s="132">
        <f>GH49/GJ49</f>
        <v>1</v>
      </c>
      <c r="GI50" s="133">
        <f>GI49/GJ49</f>
        <v>0</v>
      </c>
      <c r="GJ50" s="134">
        <f>GJ49/GJ49</f>
        <v>1</v>
      </c>
      <c r="GK50" s="132">
        <f>GK49/GM49</f>
        <v>1</v>
      </c>
      <c r="GL50" s="133">
        <f>GL49/GM49</f>
        <v>0</v>
      </c>
      <c r="GM50" s="134">
        <f>GM49/GM49</f>
        <v>1</v>
      </c>
    </row>
    <row r="51" spans="1:195" ht="12.75">
      <c r="A51" s="394" t="s">
        <v>78</v>
      </c>
      <c r="B51" s="145">
        <v>33</v>
      </c>
      <c r="C51" s="146">
        <v>15</v>
      </c>
      <c r="D51" s="147">
        <f>SUM(B51:C51)</f>
        <v>48</v>
      </c>
      <c r="E51" s="145">
        <f>G51-F51</f>
        <v>11</v>
      </c>
      <c r="F51" s="146">
        <v>9</v>
      </c>
      <c r="G51" s="147">
        <v>20</v>
      </c>
      <c r="H51" s="510">
        <v>0</v>
      </c>
      <c r="I51" s="511">
        <f>G51+H51</f>
        <v>20</v>
      </c>
      <c r="J51" s="152">
        <v>11</v>
      </c>
      <c r="K51" s="151">
        <f>L51-J51</f>
        <v>0</v>
      </c>
      <c r="L51" s="152">
        <f>E51</f>
        <v>11</v>
      </c>
      <c r="M51" s="410">
        <v>9</v>
      </c>
      <c r="N51" s="512">
        <f>O51-M51</f>
        <v>0</v>
      </c>
      <c r="O51" s="513">
        <f>F51</f>
        <v>9</v>
      </c>
      <c r="P51" s="400" t="s">
        <v>78</v>
      </c>
      <c r="Q51" s="145">
        <v>41</v>
      </c>
      <c r="R51" s="146">
        <v>21</v>
      </c>
      <c r="S51" s="147">
        <f>SUM(Q51:R51)</f>
        <v>62</v>
      </c>
      <c r="T51" s="145">
        <f>V51-U51</f>
        <v>19</v>
      </c>
      <c r="U51" s="146">
        <v>20</v>
      </c>
      <c r="V51" s="147">
        <v>39</v>
      </c>
      <c r="W51" s="510">
        <v>0</v>
      </c>
      <c r="X51" s="511">
        <f>V51+W51</f>
        <v>39</v>
      </c>
      <c r="Y51" s="152">
        <v>19</v>
      </c>
      <c r="Z51" s="151">
        <f>AA51-Y51</f>
        <v>0</v>
      </c>
      <c r="AA51" s="152">
        <f>T51</f>
        <v>19</v>
      </c>
      <c r="AB51" s="410">
        <v>20</v>
      </c>
      <c r="AC51" s="512">
        <f>AD51-AB51</f>
        <v>0</v>
      </c>
      <c r="AD51" s="512">
        <f>U51</f>
        <v>20</v>
      </c>
      <c r="AE51" s="403" t="s">
        <v>78</v>
      </c>
      <c r="AF51" s="145">
        <v>159</v>
      </c>
      <c r="AG51" s="146">
        <v>37</v>
      </c>
      <c r="AH51" s="147">
        <f>SUM(AF51:AG51)</f>
        <v>196</v>
      </c>
      <c r="AI51" s="145">
        <f>AK51-AJ51</f>
        <v>11</v>
      </c>
      <c r="AJ51" s="146">
        <v>7</v>
      </c>
      <c r="AK51" s="147">
        <v>18</v>
      </c>
      <c r="AL51" s="510">
        <v>0</v>
      </c>
      <c r="AM51" s="511">
        <f>AK51+AL51</f>
        <v>18</v>
      </c>
      <c r="AN51" s="152">
        <v>11</v>
      </c>
      <c r="AO51" s="151">
        <f>AP51-AN51</f>
        <v>0</v>
      </c>
      <c r="AP51" s="152">
        <f>AI51</f>
        <v>11</v>
      </c>
      <c r="AQ51" s="410">
        <v>7</v>
      </c>
      <c r="AR51" s="512">
        <f>AS51-AQ51</f>
        <v>0</v>
      </c>
      <c r="AS51" s="513">
        <f>AJ51</f>
        <v>7</v>
      </c>
      <c r="AT51" s="404" t="s">
        <v>78</v>
      </c>
      <c r="AU51" s="145">
        <v>42</v>
      </c>
      <c r="AV51" s="146">
        <v>17</v>
      </c>
      <c r="AW51" s="147">
        <f>SUM(AU51:AV51)</f>
        <v>59</v>
      </c>
      <c r="AX51" s="145">
        <f>AZ51-AY51</f>
        <v>9</v>
      </c>
      <c r="AY51" s="146">
        <v>10</v>
      </c>
      <c r="AZ51" s="147">
        <v>19</v>
      </c>
      <c r="BA51" s="510">
        <v>0</v>
      </c>
      <c r="BB51" s="511">
        <f>AZ51+BA51</f>
        <v>19</v>
      </c>
      <c r="BC51" s="152">
        <v>9</v>
      </c>
      <c r="BD51" s="151">
        <f>BE51-BC51</f>
        <v>0</v>
      </c>
      <c r="BE51" s="152">
        <f>AX51</f>
        <v>9</v>
      </c>
      <c r="BF51" s="410">
        <v>10</v>
      </c>
      <c r="BG51" s="512">
        <f>BH51-BF51</f>
        <v>0</v>
      </c>
      <c r="BH51" s="513">
        <f>AY51</f>
        <v>10</v>
      </c>
      <c r="BI51" s="405" t="s">
        <v>78</v>
      </c>
      <c r="BJ51" s="145">
        <v>41</v>
      </c>
      <c r="BK51" s="146">
        <v>15</v>
      </c>
      <c r="BL51" s="147">
        <f>SUM(BJ51:BK51)</f>
        <v>56</v>
      </c>
      <c r="BM51" s="145">
        <f>BO51-BN51</f>
        <v>15</v>
      </c>
      <c r="BN51" s="146">
        <v>9</v>
      </c>
      <c r="BO51" s="147">
        <v>24</v>
      </c>
      <c r="BP51" s="510">
        <v>0</v>
      </c>
      <c r="BQ51" s="511">
        <f>BO51+BP51</f>
        <v>24</v>
      </c>
      <c r="BR51" s="152">
        <v>15</v>
      </c>
      <c r="BS51" s="151">
        <f>BT51-BR51</f>
        <v>0</v>
      </c>
      <c r="BT51" s="152">
        <f>BM51</f>
        <v>15</v>
      </c>
      <c r="BU51" s="410">
        <v>9</v>
      </c>
      <c r="BV51" s="512">
        <f>BW51-BU51</f>
        <v>0</v>
      </c>
      <c r="BW51" s="513">
        <f>BN51</f>
        <v>9</v>
      </c>
      <c r="BX51" s="411" t="s">
        <v>78</v>
      </c>
      <c r="BY51" s="145">
        <v>41</v>
      </c>
      <c r="BZ51" s="146">
        <v>17</v>
      </c>
      <c r="CA51" s="147">
        <f>SUM(BY51:BZ51)</f>
        <v>58</v>
      </c>
      <c r="CB51" s="145">
        <f>CD51-CC51</f>
        <v>15</v>
      </c>
      <c r="CC51" s="146">
        <v>17</v>
      </c>
      <c r="CD51" s="147">
        <v>32</v>
      </c>
      <c r="CE51" s="510">
        <v>0</v>
      </c>
      <c r="CF51" s="511">
        <f>CD51+CE51</f>
        <v>32</v>
      </c>
      <c r="CG51" s="152">
        <v>15</v>
      </c>
      <c r="CH51" s="151">
        <f>CI51-CG51</f>
        <v>0</v>
      </c>
      <c r="CI51" s="152">
        <f>CB51</f>
        <v>15</v>
      </c>
      <c r="CJ51" s="410">
        <v>17</v>
      </c>
      <c r="CK51" s="512">
        <f>CL51-CJ51</f>
        <v>0</v>
      </c>
      <c r="CL51" s="513">
        <f>CC51</f>
        <v>17</v>
      </c>
      <c r="CM51" s="412" t="s">
        <v>79</v>
      </c>
      <c r="CN51" s="514">
        <v>0</v>
      </c>
      <c r="CO51" s="487">
        <v>0</v>
      </c>
      <c r="CP51" s="421">
        <f>SUM(CN51:CO51)</f>
        <v>0</v>
      </c>
      <c r="CQ51" s="514">
        <f>CS51-CR51</f>
        <v>0</v>
      </c>
      <c r="CR51" s="487">
        <v>0</v>
      </c>
      <c r="CS51" s="421">
        <v>0</v>
      </c>
      <c r="CT51" s="95">
        <v>0</v>
      </c>
      <c r="CU51" s="515">
        <f>CS51+CT51</f>
        <v>0</v>
      </c>
      <c r="CV51" s="152"/>
      <c r="CW51" s="151">
        <f>CX51-CV51</f>
        <v>0</v>
      </c>
      <c r="CX51" s="152">
        <f>CQ51</f>
        <v>0</v>
      </c>
      <c r="CY51" s="410"/>
      <c r="CZ51" s="512">
        <f>DA51-CY51</f>
        <v>0</v>
      </c>
      <c r="DA51" s="513">
        <f>CR51</f>
        <v>0</v>
      </c>
      <c r="DB51" s="403" t="s">
        <v>80</v>
      </c>
      <c r="DC51" s="514">
        <v>0</v>
      </c>
      <c r="DD51" s="487">
        <v>0</v>
      </c>
      <c r="DE51" s="421">
        <f>SUM(DC51:DD51)</f>
        <v>0</v>
      </c>
      <c r="DF51" s="514">
        <f>DH51-DG51</f>
        <v>0</v>
      </c>
      <c r="DG51" s="487"/>
      <c r="DH51" s="421">
        <v>0</v>
      </c>
      <c r="DI51" s="95"/>
      <c r="DJ51" s="515">
        <f>DH51+DI51</f>
        <v>0</v>
      </c>
      <c r="DK51" s="152"/>
      <c r="DL51" s="151">
        <f>DM51-DK51</f>
        <v>0</v>
      </c>
      <c r="DM51" s="152">
        <f>DF51</f>
        <v>0</v>
      </c>
      <c r="DN51" s="410"/>
      <c r="DO51" s="512">
        <f>DP51-DN51</f>
        <v>0</v>
      </c>
      <c r="DP51" s="513">
        <f>DG51</f>
        <v>0</v>
      </c>
      <c r="DQ51" s="415" t="s">
        <v>81</v>
      </c>
      <c r="DR51" s="514"/>
      <c r="DS51" s="487"/>
      <c r="DT51" s="421">
        <f>SUM(DR51:DS51)</f>
        <v>0</v>
      </c>
      <c r="DU51" s="514">
        <f>DW51-DV51</f>
        <v>0</v>
      </c>
      <c r="DV51" s="487"/>
      <c r="DW51" s="421"/>
      <c r="DX51" s="95">
        <v>0</v>
      </c>
      <c r="DY51" s="515">
        <f>DW51+DX51</f>
        <v>0</v>
      </c>
      <c r="DZ51" s="152"/>
      <c r="EA51" s="151">
        <f>EB51-DZ51</f>
        <v>0</v>
      </c>
      <c r="EB51" s="152">
        <f>DU51</f>
        <v>0</v>
      </c>
      <c r="EC51" s="410"/>
      <c r="ED51" s="512">
        <f>EE51-EC51</f>
        <v>0</v>
      </c>
      <c r="EE51" s="513">
        <f>DV51</f>
        <v>0</v>
      </c>
      <c r="EF51" s="416" t="s">
        <v>78</v>
      </c>
      <c r="EG51" s="514">
        <v>75</v>
      </c>
      <c r="EH51" s="487">
        <v>19</v>
      </c>
      <c r="EI51" s="421">
        <f>SUM(EG51:EH51)</f>
        <v>94</v>
      </c>
      <c r="EJ51" s="514">
        <v>20</v>
      </c>
      <c r="EK51" s="487">
        <v>18</v>
      </c>
      <c r="EL51" s="421">
        <f>EJ51+EK51</f>
        <v>38</v>
      </c>
      <c r="EM51" s="95">
        <v>0</v>
      </c>
      <c r="EN51" s="515">
        <f>EL51+EM51</f>
        <v>38</v>
      </c>
      <c r="EO51" s="152">
        <v>20</v>
      </c>
      <c r="EP51" s="151">
        <f>EQ51-EO51</f>
        <v>0</v>
      </c>
      <c r="EQ51" s="152">
        <f>EJ51</f>
        <v>20</v>
      </c>
      <c r="ER51" s="410">
        <v>18</v>
      </c>
      <c r="ES51" s="512">
        <f>ET51-ER51</f>
        <v>0</v>
      </c>
      <c r="ET51" s="513">
        <f>EK51</f>
        <v>18</v>
      </c>
      <c r="EU51" s="418" t="s">
        <v>78</v>
      </c>
      <c r="EV51" s="514">
        <v>81</v>
      </c>
      <c r="EW51" s="487">
        <v>28</v>
      </c>
      <c r="EX51" s="421">
        <f>SUM(EV51:EW51)</f>
        <v>109</v>
      </c>
      <c r="EY51" s="514">
        <f>FA51-EZ51</f>
        <v>19</v>
      </c>
      <c r="EZ51" s="487">
        <v>15</v>
      </c>
      <c r="FA51" s="421">
        <v>34</v>
      </c>
      <c r="FB51" s="95">
        <v>0</v>
      </c>
      <c r="FC51" s="515">
        <f>FA51+FB51</f>
        <v>34</v>
      </c>
      <c r="FD51" s="152">
        <v>34</v>
      </c>
      <c r="FE51" s="151">
        <f>FF51-FD51</f>
        <v>-15</v>
      </c>
      <c r="FF51" s="152">
        <f>EY51</f>
        <v>19</v>
      </c>
      <c r="FG51" s="410">
        <v>15</v>
      </c>
      <c r="FH51" s="512">
        <f>FI51-FG51</f>
        <v>0</v>
      </c>
      <c r="FI51" s="513">
        <f>EZ51</f>
        <v>15</v>
      </c>
      <c r="FJ51" s="419" t="s">
        <v>78</v>
      </c>
      <c r="FK51" s="514">
        <v>47</v>
      </c>
      <c r="FL51" s="487">
        <v>13</v>
      </c>
      <c r="FM51" s="421">
        <v>60</v>
      </c>
      <c r="FN51" s="514">
        <f>FP51-FO51</f>
        <v>12</v>
      </c>
      <c r="FO51" s="487">
        <v>10</v>
      </c>
      <c r="FP51" s="421">
        <v>22</v>
      </c>
      <c r="FQ51" s="95">
        <v>0</v>
      </c>
      <c r="FR51" s="515">
        <f>FP51+FQ51</f>
        <v>22</v>
      </c>
      <c r="FS51" s="152">
        <v>12</v>
      </c>
      <c r="FT51" s="151">
        <v>0</v>
      </c>
      <c r="FU51" s="152">
        <f>FN51</f>
        <v>12</v>
      </c>
      <c r="FV51" s="410">
        <v>10</v>
      </c>
      <c r="FW51" s="512">
        <f>FX51-FV51</f>
        <v>0</v>
      </c>
      <c r="FX51" s="513">
        <f>FO51</f>
        <v>10</v>
      </c>
      <c r="FY51" s="122" t="s">
        <v>78</v>
      </c>
      <c r="FZ51" s="158">
        <f>B51+Q51+AF51+AU51+BJ51+BY51+CN51+DC51+DR51+EG51+EV51+FK51</f>
        <v>560</v>
      </c>
      <c r="GA51" s="159">
        <f>C51+R51+AG51+AV51+BK51+BZ51+CO51+DD51+DS51+EH51+EW51+FL51</f>
        <v>182</v>
      </c>
      <c r="GB51" s="467">
        <f>SUM(FZ51:GA51)</f>
        <v>742</v>
      </c>
      <c r="GC51" s="159">
        <f>E51+T51+AI51+AX51+BM51+CB51+CQ51+DF51+DU51+EJ51+EY51+FN51</f>
        <v>131</v>
      </c>
      <c r="GD51" s="159">
        <f>F51+U51+AJ51+AY51+BN51+CC51+CR51+DG51+DV51+EK51+EZ51+FO51</f>
        <v>115</v>
      </c>
      <c r="GE51" s="79">
        <f>SUM(GC51:GD51)</f>
        <v>246</v>
      </c>
      <c r="GF51" s="93">
        <f>H51+W51+AL51+BA51+BP51+CE51+CT51+DI51+DX51+EM51+FB51+FQ51</f>
        <v>0</v>
      </c>
      <c r="GG51" s="79">
        <f>GE51+GF51</f>
        <v>246</v>
      </c>
      <c r="GH51" s="158">
        <f>J51+Y51+AN51+BC51+BR51+CG51+CV51+DK51+DZ51+EO51+FD51+FS51</f>
        <v>146</v>
      </c>
      <c r="GI51" s="159">
        <f>K51+Z51+AO51+BD51+BS51+CH51+CW51+DL51+EA51+EP51+FE51+FT51</f>
        <v>-15</v>
      </c>
      <c r="GJ51" s="160">
        <f>L51+AA51+AP51+BE51+BT51+CI51+CX51+DM51+EB51+EQ51+FF51+FU51</f>
        <v>131</v>
      </c>
      <c r="GK51" s="159">
        <f>M51+AB51+AQ51+BF51+BU51+CJ51+CY51+DN51+EC51+ER51+FG51+FV51</f>
        <v>115</v>
      </c>
      <c r="GL51" s="159">
        <f>N51+AC51+AR51+BG51+BV51+CK51+CZ51+DO51+ED51+ES51+FH51+FW51</f>
        <v>0</v>
      </c>
      <c r="GM51" s="160">
        <f>O51+AD51+AS51+BH51+BW51+CL51+DA51+DP51+EE51+ET51+FI51+FX51</f>
        <v>115</v>
      </c>
    </row>
    <row r="52" spans="1:195" ht="12.75">
      <c r="A52" s="516" t="s">
        <v>82</v>
      </c>
      <c r="B52" s="170">
        <f>B51/D51</f>
        <v>0.6875</v>
      </c>
      <c r="C52" s="171">
        <f>C51/D51</f>
        <v>0.3125</v>
      </c>
      <c r="D52" s="171">
        <f>D51/D53</f>
        <v>0.0027945971122496508</v>
      </c>
      <c r="E52" s="163">
        <f>E51/G51</f>
        <v>0.55</v>
      </c>
      <c r="F52" s="164">
        <f>F51/G51</f>
        <v>0.45</v>
      </c>
      <c r="G52" s="165">
        <f>G51/G53</f>
        <v>0.00151894888736994</v>
      </c>
      <c r="H52" s="270">
        <f>H51/I51</f>
        <v>0</v>
      </c>
      <c r="I52" s="517">
        <f>I51/I51</f>
        <v>1</v>
      </c>
      <c r="J52" s="163">
        <f>J51/L51</f>
        <v>1</v>
      </c>
      <c r="K52" s="164">
        <f>K51/L51</f>
        <v>0</v>
      </c>
      <c r="L52" s="168">
        <f>L51/L51</f>
        <v>1</v>
      </c>
      <c r="M52" s="163">
        <f>M51/O51</f>
        <v>1</v>
      </c>
      <c r="N52" s="164">
        <f>N51/O51</f>
        <v>0</v>
      </c>
      <c r="O52" s="168">
        <f>O51/O51</f>
        <v>1</v>
      </c>
      <c r="P52" s="428" t="s">
        <v>82</v>
      </c>
      <c r="Q52" s="170">
        <f>Q51/S51</f>
        <v>0.6612903225806451</v>
      </c>
      <c r="R52" s="171">
        <f>R51/S51</f>
        <v>0.3387096774193548</v>
      </c>
      <c r="S52" s="171">
        <f>S51/S53</f>
        <v>0.0034534618169665236</v>
      </c>
      <c r="T52" s="163">
        <f>T51/V51</f>
        <v>0.48717948717948717</v>
      </c>
      <c r="U52" s="164">
        <f>U51/V51</f>
        <v>0.5128205128205128</v>
      </c>
      <c r="V52" s="165">
        <f>V51/V53</f>
        <v>0.003022552894675657</v>
      </c>
      <c r="W52" s="270">
        <f>W51/X51</f>
        <v>0</v>
      </c>
      <c r="X52" s="517">
        <f>X51/X51</f>
        <v>1</v>
      </c>
      <c r="Y52" s="163">
        <f>Y51/AA51</f>
        <v>1</v>
      </c>
      <c r="Z52" s="164">
        <f>Z51/AA51</f>
        <v>0</v>
      </c>
      <c r="AA52" s="168">
        <f>AA51/AA51</f>
        <v>1</v>
      </c>
      <c r="AB52" s="163">
        <f>AB51/AD51</f>
        <v>1</v>
      </c>
      <c r="AC52" s="164">
        <f>AC51/AD51</f>
        <v>0</v>
      </c>
      <c r="AD52" s="169">
        <f>AD51/AD51</f>
        <v>1</v>
      </c>
      <c r="AE52" s="429" t="s">
        <v>82</v>
      </c>
      <c r="AF52" s="170">
        <f>AF51/AH51</f>
        <v>0.8112244897959183</v>
      </c>
      <c r="AG52" s="171">
        <f>AG51/AH51</f>
        <v>0.18877551020408162</v>
      </c>
      <c r="AH52" s="171">
        <f>AH51/AH53</f>
        <v>0.011090991398822997</v>
      </c>
      <c r="AI52" s="163">
        <f>AI51/AK51</f>
        <v>0.6111111111111112</v>
      </c>
      <c r="AJ52" s="164">
        <f>AJ51/AK51</f>
        <v>0.3888888888888889</v>
      </c>
      <c r="AK52" s="165">
        <f>AK51/AK53</f>
        <v>0.001336402108545549</v>
      </c>
      <c r="AL52" s="270">
        <f>AL51/AM51</f>
        <v>0</v>
      </c>
      <c r="AM52" s="517">
        <f>AM51/AM51</f>
        <v>1</v>
      </c>
      <c r="AN52" s="163">
        <f>AN51/AP51</f>
        <v>1</v>
      </c>
      <c r="AO52" s="164">
        <f>AO51/AP51</f>
        <v>0</v>
      </c>
      <c r="AP52" s="168">
        <f>AP51/AP51</f>
        <v>1</v>
      </c>
      <c r="AQ52" s="163">
        <f>AQ51/AS51</f>
        <v>1</v>
      </c>
      <c r="AR52" s="164">
        <f>AR51/AS51</f>
        <v>0</v>
      </c>
      <c r="AS52" s="168">
        <f>AS51/AS51</f>
        <v>1</v>
      </c>
      <c r="AT52" s="430" t="s">
        <v>82</v>
      </c>
      <c r="AU52" s="161">
        <f>AU51/AW51</f>
        <v>0.711864406779661</v>
      </c>
      <c r="AV52" s="162">
        <f>AV51/AW51</f>
        <v>0.288135593220339</v>
      </c>
      <c r="AW52" s="162">
        <f>AW51/AW53</f>
        <v>0.0037852056200680054</v>
      </c>
      <c r="AX52" s="425">
        <f>AX51/AZ51</f>
        <v>0.47368421052631576</v>
      </c>
      <c r="AY52" s="307">
        <f>AY51/AZ51</f>
        <v>0.5263157894736842</v>
      </c>
      <c r="AZ52" s="426">
        <f>AZ51/AZ53</f>
        <v>0.001625181763749893</v>
      </c>
      <c r="BA52" s="306">
        <f>BA51/BB51</f>
        <v>0</v>
      </c>
      <c r="BB52" s="427">
        <f>BB51/BB51</f>
        <v>1</v>
      </c>
      <c r="BC52" s="163">
        <f>BC51/BE51</f>
        <v>1</v>
      </c>
      <c r="BD52" s="164">
        <f>BD51/BE51</f>
        <v>0</v>
      </c>
      <c r="BE52" s="168">
        <f>BE51/BE51</f>
        <v>1</v>
      </c>
      <c r="BF52" s="163">
        <f>BF51/BH51</f>
        <v>1</v>
      </c>
      <c r="BG52" s="164">
        <f>BG51/BH51</f>
        <v>0</v>
      </c>
      <c r="BH52" s="168">
        <f>BH51/BH51</f>
        <v>1</v>
      </c>
      <c r="BI52" s="449" t="s">
        <v>82</v>
      </c>
      <c r="BJ52" s="170">
        <f>BJ51/BL51</f>
        <v>0.7321428571428571</v>
      </c>
      <c r="BK52" s="171">
        <f>BK51/BL51</f>
        <v>0.26785714285714285</v>
      </c>
      <c r="BL52" s="171">
        <f>BL51/BL53</f>
        <v>0.0033672058204557752</v>
      </c>
      <c r="BM52" s="163">
        <f>BM51/BO51</f>
        <v>0.625</v>
      </c>
      <c r="BN52" s="164">
        <f>BN51/BO51</f>
        <v>0.375</v>
      </c>
      <c r="BO52" s="165">
        <f>BO51/BO53</f>
        <v>0.0018298261665141812</v>
      </c>
      <c r="BP52" s="270">
        <f>BP51/BQ51</f>
        <v>0</v>
      </c>
      <c r="BQ52" s="517">
        <f>BQ51/BQ51</f>
        <v>1</v>
      </c>
      <c r="BR52" s="163">
        <f>BR51/BT51</f>
        <v>1</v>
      </c>
      <c r="BS52" s="164">
        <f>BS51/BT51</f>
        <v>0</v>
      </c>
      <c r="BT52" s="168">
        <f>BT51/BT51</f>
        <v>1</v>
      </c>
      <c r="BU52" s="163">
        <f>BU51/BW51</f>
        <v>1</v>
      </c>
      <c r="BV52" s="164">
        <f>BV51/BW51</f>
        <v>0</v>
      </c>
      <c r="BW52" s="168">
        <f>BW51/BW51</f>
        <v>1</v>
      </c>
      <c r="BX52" s="450" t="s">
        <v>82</v>
      </c>
      <c r="BY52" s="170">
        <f>BY51/CA51</f>
        <v>0.7068965517241379</v>
      </c>
      <c r="BZ52" s="171">
        <f>BZ51/CA51</f>
        <v>0.29310344827586204</v>
      </c>
      <c r="CA52" s="171">
        <f>CA51/CA53</f>
        <v>0.004321585574845392</v>
      </c>
      <c r="CB52" s="163">
        <f>CB51/CD51</f>
        <v>0.46875</v>
      </c>
      <c r="CC52" s="164">
        <f>CC51/CD51</f>
        <v>0.53125</v>
      </c>
      <c r="CD52" s="165">
        <f>CD51/CD53</f>
        <v>0.002793052282447412</v>
      </c>
      <c r="CE52" s="270">
        <f>CE51/CF51</f>
        <v>0</v>
      </c>
      <c r="CF52" s="517">
        <f>CF51/CF51</f>
        <v>1</v>
      </c>
      <c r="CG52" s="163">
        <f>CG51/CI51</f>
        <v>1</v>
      </c>
      <c r="CH52" s="164">
        <f>CH51/CI51</f>
        <v>0</v>
      </c>
      <c r="CI52" s="168">
        <f>CI51/CI51</f>
        <v>1</v>
      </c>
      <c r="CJ52" s="163">
        <f>CJ51/CL51</f>
        <v>1</v>
      </c>
      <c r="CK52" s="164">
        <f>CK51/CL51</f>
        <v>0</v>
      </c>
      <c r="CL52" s="168">
        <f>CL51/CL51</f>
        <v>1</v>
      </c>
      <c r="CM52" s="433" t="s">
        <v>82</v>
      </c>
      <c r="CN52" s="161" t="e">
        <f>CN51/CP51</f>
        <v>#DIV/0!</v>
      </c>
      <c r="CO52" s="162" t="e">
        <f>CO51/CP51</f>
        <v>#DIV/0!</v>
      </c>
      <c r="CP52" s="162">
        <f>CP51/CP53</f>
        <v>0</v>
      </c>
      <c r="CQ52" s="425" t="e">
        <f>CQ51/CS51</f>
        <v>#DIV/0!</v>
      </c>
      <c r="CR52" s="307" t="e">
        <f>CR51/CS51</f>
        <v>#DIV/0!</v>
      </c>
      <c r="CS52" s="426">
        <f>CS51/CS53</f>
        <v>0</v>
      </c>
      <c r="CT52" s="306" t="e">
        <f>CT51/CU51</f>
        <v>#DIV/0!</v>
      </c>
      <c r="CU52" s="427" t="e">
        <f>CU51/CU51</f>
        <v>#DIV/0!</v>
      </c>
      <c r="CV52" s="163" t="e">
        <f>CV51/CX51</f>
        <v>#DIV/0!</v>
      </c>
      <c r="CW52" s="164" t="e">
        <f>CW51/CX51</f>
        <v>#DIV/0!</v>
      </c>
      <c r="CX52" s="168" t="e">
        <f>CX51/CX51</f>
        <v>#DIV/0!</v>
      </c>
      <c r="CY52" s="163" t="e">
        <f>CY51/DA51</f>
        <v>#DIV/0!</v>
      </c>
      <c r="CZ52" s="164" t="e">
        <f>CZ51/DA51</f>
        <v>#DIV/0!</v>
      </c>
      <c r="DA52" s="168" t="e">
        <f>DA51/DA51</f>
        <v>#DIV/0!</v>
      </c>
      <c r="DB52" s="429" t="s">
        <v>82</v>
      </c>
      <c r="DC52" s="170" t="e">
        <f>DC51/DE51</f>
        <v>#DIV/0!</v>
      </c>
      <c r="DD52" s="171" t="e">
        <f>DD51/DE51</f>
        <v>#DIV/0!</v>
      </c>
      <c r="DE52" s="171">
        <f>DE51/DE53</f>
        <v>0</v>
      </c>
      <c r="DF52" s="163" t="e">
        <f>DF51/DH51</f>
        <v>#DIV/0!</v>
      </c>
      <c r="DG52" s="164" t="e">
        <f>DG51/DH51</f>
        <v>#DIV/0!</v>
      </c>
      <c r="DH52" s="165">
        <f>DH51/DH53</f>
        <v>0</v>
      </c>
      <c r="DI52" s="270" t="e">
        <f>DI51/DJ51</f>
        <v>#DIV/0!</v>
      </c>
      <c r="DJ52" s="517" t="e">
        <f>DJ51/DJ51</f>
        <v>#DIV/0!</v>
      </c>
      <c r="DK52" s="163" t="e">
        <f>DK51/DM51</f>
        <v>#DIV/0!</v>
      </c>
      <c r="DL52" s="164" t="e">
        <f>DL51/DM51</f>
        <v>#DIV/0!</v>
      </c>
      <c r="DM52" s="168" t="e">
        <f>DM51/DM51</f>
        <v>#DIV/0!</v>
      </c>
      <c r="DN52" s="163" t="e">
        <f>DN51/DP51</f>
        <v>#DIV/0!</v>
      </c>
      <c r="DO52" s="164" t="e">
        <f>DO51/DP51</f>
        <v>#DIV/0!</v>
      </c>
      <c r="DP52" s="168" t="e">
        <f>DP51/DP51</f>
        <v>#DIV/0!</v>
      </c>
      <c r="DQ52" s="434" t="s">
        <v>82</v>
      </c>
      <c r="DR52" s="170" t="e">
        <f>DR51/DT51</f>
        <v>#DIV/0!</v>
      </c>
      <c r="DS52" s="171" t="e">
        <f>DS51/DT51</f>
        <v>#DIV/0!</v>
      </c>
      <c r="DT52" s="171">
        <f>DT51/DT53</f>
        <v>0</v>
      </c>
      <c r="DU52" s="163" t="e">
        <f>DU51/DW51</f>
        <v>#DIV/0!</v>
      </c>
      <c r="DV52" s="164" t="e">
        <f>DV51/DW51</f>
        <v>#DIV/0!</v>
      </c>
      <c r="DW52" s="165">
        <f>DW51/DW53</f>
        <v>0</v>
      </c>
      <c r="DX52" s="270" t="e">
        <f>DX51/DY51</f>
        <v>#DIV/0!</v>
      </c>
      <c r="DY52" s="517" t="e">
        <f>DY51/DY51</f>
        <v>#DIV/0!</v>
      </c>
      <c r="DZ52" s="163" t="e">
        <f>DZ51/EB51</f>
        <v>#DIV/0!</v>
      </c>
      <c r="EA52" s="164" t="e">
        <f>EA51/EB51</f>
        <v>#DIV/0!</v>
      </c>
      <c r="EB52" s="168" t="e">
        <f>EB51/EB51</f>
        <v>#DIV/0!</v>
      </c>
      <c r="EC52" s="163" t="e">
        <f>EC51/EE51</f>
        <v>#DIV/0!</v>
      </c>
      <c r="ED52" s="164" t="e">
        <f>ED51/EE51</f>
        <v>#DIV/0!</v>
      </c>
      <c r="EE52" s="168" t="e">
        <f>EE51/EE51</f>
        <v>#DIV/0!</v>
      </c>
      <c r="EF52" s="435" t="s">
        <v>82</v>
      </c>
      <c r="EG52" s="170">
        <f>EG51/EI51</f>
        <v>0.7978723404255319</v>
      </c>
      <c r="EH52" s="171">
        <f>EH51/EI51</f>
        <v>0.20212765957446807</v>
      </c>
      <c r="EI52" s="171">
        <f>EI51/EI53</f>
        <v>0.005664698083644691</v>
      </c>
      <c r="EJ52" s="163">
        <f>EJ51/EL51</f>
        <v>0.5263157894736842</v>
      </c>
      <c r="EK52" s="164">
        <f>EK51/EL51</f>
        <v>0.47368421052631576</v>
      </c>
      <c r="EL52" s="165">
        <f>EL51/EL53</f>
        <v>0.0030672370651384294</v>
      </c>
      <c r="EM52" s="270">
        <f>EM51/EN51</f>
        <v>0</v>
      </c>
      <c r="EN52" s="517">
        <f>EN51/EN51</f>
        <v>1</v>
      </c>
      <c r="EO52" s="163">
        <f>EO51/EQ51</f>
        <v>1</v>
      </c>
      <c r="EP52" s="164">
        <f>EP51/EQ51</f>
        <v>0</v>
      </c>
      <c r="EQ52" s="168">
        <f>EQ51/EQ51</f>
        <v>1</v>
      </c>
      <c r="ER52" s="163">
        <f>ER51/ET51</f>
        <v>1</v>
      </c>
      <c r="ES52" s="164">
        <f>ES51/ET51</f>
        <v>0</v>
      </c>
      <c r="ET52" s="168">
        <f>ET51/ET51</f>
        <v>1</v>
      </c>
      <c r="EU52" s="436" t="s">
        <v>82</v>
      </c>
      <c r="EV52" s="170">
        <f>EV51/EX51</f>
        <v>0.7431192660550459</v>
      </c>
      <c r="EW52" s="171">
        <f>EW51/EX51</f>
        <v>0.25688073394495414</v>
      </c>
      <c r="EX52" s="171">
        <f>EX51/EX53</f>
        <v>0.006654456654456654</v>
      </c>
      <c r="EY52" s="163">
        <f>EY51/FA51</f>
        <v>0.5588235294117647</v>
      </c>
      <c r="EZ52" s="164">
        <f>EZ51/FA51</f>
        <v>0.4411764705882353</v>
      </c>
      <c r="FA52" s="165">
        <f>FA51/FA53</f>
        <v>0.0026841398910554984</v>
      </c>
      <c r="FB52" s="270">
        <f>FB51/FC51</f>
        <v>0</v>
      </c>
      <c r="FC52" s="517">
        <f>FC51/FC51</f>
        <v>1</v>
      </c>
      <c r="FD52" s="163">
        <f>FD51/FF51</f>
        <v>1.7894736842105263</v>
      </c>
      <c r="FE52" s="164">
        <f>FE51/FF51</f>
        <v>-0.7894736842105263</v>
      </c>
      <c r="FF52" s="168">
        <f>FF51/FF51</f>
        <v>1</v>
      </c>
      <c r="FG52" s="163">
        <f>FG51/FI51</f>
        <v>1</v>
      </c>
      <c r="FH52" s="164">
        <f>FH51/FI51</f>
        <v>0</v>
      </c>
      <c r="FI52" s="168">
        <f>FI51/FI51</f>
        <v>1</v>
      </c>
      <c r="FJ52" s="437" t="s">
        <v>82</v>
      </c>
      <c r="FK52" s="170">
        <f>FK51/FM51</f>
        <v>0.7833333333333333</v>
      </c>
      <c r="FL52" s="171">
        <f>FL51/FM51</f>
        <v>0.21666666666666667</v>
      </c>
      <c r="FM52" s="171">
        <f>FM51/FM53</f>
        <v>0.004384042086804033</v>
      </c>
      <c r="FN52" s="163">
        <f>FN51/FP51</f>
        <v>0.5454545454545454</v>
      </c>
      <c r="FO52" s="164">
        <f>FO51/FP51</f>
        <v>0.45454545454545453</v>
      </c>
      <c r="FP52" s="165">
        <f>FP51/FP53</f>
        <v>0.0022357723577235773</v>
      </c>
      <c r="FQ52" s="270">
        <f>FQ51/FR51</f>
        <v>0</v>
      </c>
      <c r="FR52" s="517">
        <f>FR51/FR51</f>
        <v>1</v>
      </c>
      <c r="FS52" s="163">
        <f>FS51/FU51</f>
        <v>1</v>
      </c>
      <c r="FT52" s="164">
        <f>FT51/FU51</f>
        <v>0</v>
      </c>
      <c r="FU52" s="168">
        <f>FU51/FU51</f>
        <v>1</v>
      </c>
      <c r="FV52" s="163">
        <f>FV51/FX51</f>
        <v>1</v>
      </c>
      <c r="FW52" s="164">
        <f>FW51/FX51</f>
        <v>0</v>
      </c>
      <c r="FX52" s="168">
        <f>FX51/FX51</f>
        <v>1</v>
      </c>
      <c r="FY52" s="139" t="s">
        <v>82</v>
      </c>
      <c r="FZ52" s="161">
        <f>FZ51/GB51</f>
        <v>0.7547169811320755</v>
      </c>
      <c r="GA52" s="162">
        <f>GA51/GB51</f>
        <v>0.24528301886792453</v>
      </c>
      <c r="GB52" s="162">
        <f>GB51/GB51</f>
        <v>1</v>
      </c>
      <c r="GC52" s="425">
        <f>GC51/GE51</f>
        <v>0.532520325203252</v>
      </c>
      <c r="GD52" s="307">
        <f>GD51/GE51</f>
        <v>0.46747967479674796</v>
      </c>
      <c r="GE52" s="426">
        <f>GE51/GE53</f>
        <v>0.0017405701428541106</v>
      </c>
      <c r="GF52" s="438">
        <f>GF51/GG51</f>
        <v>0</v>
      </c>
      <c r="GG52" s="427">
        <f>GG51/GG51</f>
        <v>1</v>
      </c>
      <c r="GH52" s="164">
        <f>GH51/GJ51</f>
        <v>1.1145038167938932</v>
      </c>
      <c r="GI52" s="164">
        <f>GI51/GJ51</f>
        <v>-0.11450381679389313</v>
      </c>
      <c r="GJ52" s="168">
        <f>GJ51/GJ51</f>
        <v>1</v>
      </c>
      <c r="GK52" s="163">
        <f>GK51/GM51</f>
        <v>1</v>
      </c>
      <c r="GL52" s="164">
        <f>GL51/GM51</f>
        <v>0</v>
      </c>
      <c r="GM52" s="168">
        <f>GM51/GM51</f>
        <v>1</v>
      </c>
    </row>
    <row r="53" spans="1:195" ht="12.75">
      <c r="A53" s="518" t="s">
        <v>83</v>
      </c>
      <c r="B53" s="519">
        <f>B23+B25+B27+B29+B43+B31+B33+B35+B37+B39+B41+B45+B47+B49+B51</f>
        <v>10348</v>
      </c>
      <c r="C53" s="519">
        <f>C23+C25+C27+C29+C43+C31+C33+C35+C37+C39+C41+C45+C47+C49+C51</f>
        <v>6828</v>
      </c>
      <c r="D53" s="519">
        <f>D23+D25+D27+D29+D43+D31+D33+D35+D37+D39+D41+D45+D47+D49+D51</f>
        <v>17176</v>
      </c>
      <c r="E53" s="519">
        <f>E23+E25+E27+E29+E43+E31+E33+E35+E37+E39+E41+E45+E47+E49+E51</f>
        <v>6591</v>
      </c>
      <c r="F53" s="519">
        <f>F23+F25+F27+F29+F43+F31+F33+F35+F37+F39+F41+F45+F47+F49+F51</f>
        <v>6576</v>
      </c>
      <c r="G53" s="519">
        <f>G23+G25+G27+G29+G43+G31+G33+G35+G37+G39+G41+G45+G47+G49+G51</f>
        <v>13167</v>
      </c>
      <c r="H53" s="519">
        <f>H23+H25+H27+H29+H43+H31+H33+H35+H37+H39+H41+H45+H47+H49+H51</f>
        <v>153</v>
      </c>
      <c r="I53" s="519">
        <f>I23+I25+I27+I29+I43+I31+I33+I35+I37+I39+I41+I45+I47+I49+I51</f>
        <v>13320</v>
      </c>
      <c r="J53" s="519">
        <f>J23+J25+J27+J29+J43+J31+J33+J35+J37+J39+J41+J45+J47+J49+J51</f>
        <v>4564</v>
      </c>
      <c r="K53" s="519">
        <f>K23+K25+K27+K29+K43+K31+K33+K35+K37+K39+K41+K45+K47+K49+K51</f>
        <v>2027</v>
      </c>
      <c r="L53" s="519">
        <f>L23+L25+L27+L29+L43+L31+L33+L35+L37+L39+L41+L45+L47+L49+L51</f>
        <v>6591</v>
      </c>
      <c r="M53" s="519">
        <f>M23+M25+M27+M29+M43+M31+M33+M35+M37+M39+M41+M45+M47+M49+M51</f>
        <v>5884</v>
      </c>
      <c r="N53" s="519">
        <f>N23+N25+N27+N29+N43+N31+N33+N35+N37+N39+N41+N45+N47+N49+N51</f>
        <v>692</v>
      </c>
      <c r="O53" s="519">
        <f>O23+O25+O27+O29+O43+O31+O33+O35+O37+O39+O41+O45+O47+O49+O51</f>
        <v>6576</v>
      </c>
      <c r="P53" s="520" t="s">
        <v>83</v>
      </c>
      <c r="Q53" s="519">
        <f>Q23+Q25+Q27+Q29+Q43+Q31+Q33+Q35+Q37+Q39+Q41+Q45+Q47+Q49+Q51</f>
        <v>10138</v>
      </c>
      <c r="R53" s="519">
        <f>R23+R25+R27+R29+R43+R31+R33+R35+R37+R39+R41+R45+R47+R49+R51</f>
        <v>7815</v>
      </c>
      <c r="S53" s="519">
        <f>S23+S25+S27+S29+S43+S31+S33+S35+S37+S39+S41+S45+S47+S49+S51</f>
        <v>17953</v>
      </c>
      <c r="T53" s="519">
        <f>T23+T25+T27+T29+T43+T31+T33+T35+T37+T39+T41+T45+T47+T49+T51</f>
        <v>6191</v>
      </c>
      <c r="U53" s="519">
        <f>U23+U25+U27+U29+U43+U31+U33+U35+U37+U39+U41+U45+U47+U49+U51</f>
        <v>6712</v>
      </c>
      <c r="V53" s="519">
        <f>V23+V25+V27+V29+V43+V31+V33+V35+V37+V39+V41+V45+V47+V49+V51</f>
        <v>12903</v>
      </c>
      <c r="W53" s="519">
        <f>W23+W25+W27+W29+W43+W31+W33+W35+W37+W39+W41+W45+W47+W49+W51</f>
        <v>1094</v>
      </c>
      <c r="X53" s="519">
        <f>X23+X25+X27+X29+X43+X31+X33+X35+X37+X39+X41+X45+X47+X49+X51</f>
        <v>13997</v>
      </c>
      <c r="Y53" s="519">
        <f>Y23+Y25+Y27+Y29+Y43+Y31+Y33+Y35+Y37+Y39+Y41+Y45+Y47+Y49+Y51</f>
        <v>4234</v>
      </c>
      <c r="Z53" s="519">
        <f>Z23+Z25+Z27+Z29+Z43+Z31+Z33+Z35+Z37+Z39+Z41+Z45+Z47+Z49+Z51</f>
        <v>1957</v>
      </c>
      <c r="AA53" s="519">
        <f>AA23+AA25+AA27+AA29+AA43+AA31+AA33+AA35+AA37+AA39+AA41+AA45+AA47+AA49+AA51</f>
        <v>6191</v>
      </c>
      <c r="AB53" s="519">
        <f>AB23+AB25+AB27+AB29+AB43+AB31+AB33+AB35+AB37+AB39+AB41+AB45+AB47+AB49+AB51</f>
        <v>6038</v>
      </c>
      <c r="AC53" s="519">
        <f>AC23+AC25+AC27+AC29+AC43+AC31+AC33+AC35+AC37+AC39+AC41+AC45+AC47+AC49+AC51</f>
        <v>674</v>
      </c>
      <c r="AD53" s="519">
        <f>AD23+AD25+AD27+AD29+AD43+AD31+AD33+AD35+AD37+AD39+AD41+AD45+AD47+AD49+AD51</f>
        <v>6712</v>
      </c>
      <c r="AE53" s="521" t="s">
        <v>83</v>
      </c>
      <c r="AF53" s="519">
        <f>AF23+AF25+AF27+AF29+AF43+AF31+AF33+AF35+AF37+AF39+AF41+AF45+AF47+AF49+AF51</f>
        <v>10251</v>
      </c>
      <c r="AG53" s="519">
        <f>AG23+AG25+AG27+AG29+AG43+AG31+AG33+AG35+AG37+AG39+AG41+AG45+AG47+AG49+AG51</f>
        <v>7421</v>
      </c>
      <c r="AH53" s="519">
        <f>AH23+AH25+AH27+AH29+AH43+AH31+AH33+AH35+AH37+AH39+AH41+AH45+AH47+AH49+AH51</f>
        <v>17672</v>
      </c>
      <c r="AI53" s="519">
        <f>AI23+AI25+AI27+AI29+AI43+AI31+AI33+AI35+AI37+AI39+AI41+AI45+AI47+AI49+AI51</f>
        <v>6636</v>
      </c>
      <c r="AJ53" s="519">
        <f>AJ23+AJ25+AJ27+AJ29+AJ43+AJ31+AJ33+AJ35+AJ37+AJ39+AJ41+AJ45+AJ47+AJ49+AJ51</f>
        <v>6833</v>
      </c>
      <c r="AK53" s="519">
        <f>AK23+AK25+AK27+AK29+AK43+AK31+AK33+AK35+AK37+AK39+AK41+AK45+AK47+AK49+AK51</f>
        <v>13469</v>
      </c>
      <c r="AL53" s="519">
        <f>AL23+AL25+AL27+AL29+AL43+AL31+AL33+AL35+AL37+AL39+AL41+AL45+AL47+AL49+AL51</f>
        <v>1435</v>
      </c>
      <c r="AM53" s="519">
        <f>AM23+AM25+AM27+AM29+AM43+AM31+AM33+AM35+AM37+AM39+AM41+AM45+AM47+AM49+AM51</f>
        <v>14904</v>
      </c>
      <c r="AN53" s="519">
        <f>AN23+AN25+AN27+AN29+AN43+AN31+AN33+AN35+AN37+AN39+AN41+AN45+AN47+AN49+AN51</f>
        <v>4400</v>
      </c>
      <c r="AO53" s="519">
        <f>AO23+AO25+AO27+AO29+AO43+AO31+AO33+AO35+AO37+AO39+AO41+AO45+AO47+AO49+AO51</f>
        <v>2236</v>
      </c>
      <c r="AP53" s="519">
        <f>AP23+AP25+AP27+AP29+AP43+AP31+AP33+AP35+AP37+AP39+AP41+AP45+AP47+AP49+AP51</f>
        <v>6636</v>
      </c>
      <c r="AQ53" s="519">
        <f>AQ23+AQ25+AQ27+AQ29+AQ43+AQ31+AQ33+AQ35+AQ37+AQ39+AQ41+AQ45+AQ47+AQ49+AQ51</f>
        <v>6136</v>
      </c>
      <c r="AR53" s="519">
        <f>AR23+AR25+AR27+AR29+AR43+AR31+AR33+AR35+AR37+AR39+AR41+AR45+AR47+AR49+AR51</f>
        <v>697</v>
      </c>
      <c r="AS53" s="519">
        <f>AS23+AS25+AS27+AS29+AS43+AS31+AS33+AS35+AS37+AS39+AS41+AS45+AS47+AS49+AS51</f>
        <v>6833</v>
      </c>
      <c r="AT53" s="520" t="s">
        <v>83</v>
      </c>
      <c r="AU53" s="522">
        <f>AU23+AU25+AU27+AU29+AU43+AU31+AU33+AU35+AU37+AU39+AU41+AU45+AU47+AU49+AU51</f>
        <v>9737</v>
      </c>
      <c r="AV53" s="522">
        <f>AV23+AV25+AV27+AV29+AV43+AV31+AV33+AV35+AV37+AV39+AV41+AV45+AV47+AV49+AV51</f>
        <v>5850</v>
      </c>
      <c r="AW53" s="522">
        <f>AW23+AW25+AW27+AW29+AW43+AW31+AW33+AW35+AW37+AW39+AW41+AW45+AW47+AW49+AW51</f>
        <v>15587</v>
      </c>
      <c r="AX53" s="522">
        <f>AX23+AX25+AX27+AX29+AX43+AX31+AX33+AX35+AX37+AX39+AX41+AX45+AX47+AX49+AX51</f>
        <v>6185</v>
      </c>
      <c r="AY53" s="522">
        <f>AY23+AY25+AY27+AY29+AY43+AY31+AY33+AY35+AY37+AY39+AY41+AY45+AY47+AY49+AY51</f>
        <v>5506</v>
      </c>
      <c r="AZ53" s="522">
        <f>AZ23+AZ25+AZ27+AZ29+AZ43+AZ31+AZ33+AZ35+AZ37+AZ39+AZ41+AZ45+AZ47+AZ49+AZ51</f>
        <v>11691</v>
      </c>
      <c r="BA53" s="522">
        <f>BA23+BA25+BA27+BA29+BA43+BA31+BA33+BA35+BA37+BA39+BA41+BA45+BA47+BA49+BA51</f>
        <v>1051</v>
      </c>
      <c r="BB53" s="522">
        <f>BB23+BB25+BB27+BB29+BB43+BB31+BB33+BB35+BB37+BB39+BB41+BB45+BB47+BB49+BB51</f>
        <v>12742</v>
      </c>
      <c r="BC53" s="519">
        <f>BC23+BC25+BC27+BC29+BC43+BC31+BC33+BC35+BC37+BC39+BC41+BC45+BC47+BC49+BC51</f>
        <v>4233</v>
      </c>
      <c r="BD53" s="519">
        <f>BD23+BD25+BD27+BD29+BD43+BD31+BD33+BD35+BD37+BD39+BD41+BD45+BD47+BD49+BD51</f>
        <v>1952</v>
      </c>
      <c r="BE53" s="519">
        <f>BE23+BE25+BE27+BE29+BE43+BE31+BE33+BE35+BE37+BE39+BE41+BE45+BE47+BE49+BE51</f>
        <v>6185</v>
      </c>
      <c r="BF53" s="519">
        <f>BF23+BF25+BF27+BF29+BF43+BF31+BF33+BF35+BF37+BF39+BF41+BF45+BF47+BF49+BF51</f>
        <v>4855</v>
      </c>
      <c r="BG53" s="519">
        <f>BG23+BG25+BG27+BG29+BG43+BG31+BG33+BG35+BG37+BG39+BG41+BG45+BG47+BG49+BG51</f>
        <v>651</v>
      </c>
      <c r="BH53" s="519">
        <f>BH23+BH25+BH27+BH29+BH43+BH31+BH33+BH35+BH37+BH39+BH41+BH45+BH47+BH49+BH51</f>
        <v>5506</v>
      </c>
      <c r="BI53" s="518" t="s">
        <v>83</v>
      </c>
      <c r="BJ53" s="519">
        <f>BJ23+BJ25+BJ27+BJ29+BJ43+BJ31+BJ33+BJ35+BJ37+BJ39+BJ41+BJ45+BJ47+BJ49+BJ51</f>
        <v>9967</v>
      </c>
      <c r="BK53" s="519">
        <f>BK23+BK25+BK27+BK29+BK43+BK31+BK33+BK35+BK37+BK39+BK41+BK45+BK47+BK49+BK51</f>
        <v>6664</v>
      </c>
      <c r="BL53" s="519">
        <f>BL23+BL25+BL27+BL29+BL43+BL31+BL33+BL35+BL37+BL39+BL41+BL45+BL47+BL49+BL51</f>
        <v>16631</v>
      </c>
      <c r="BM53" s="519">
        <f>BM23+BM25+BM27+BM29+BM43+BM31+BM33+BM35+BM37+BM39+BM41+BM45+BM47+BM49+BM51</f>
        <v>7115</v>
      </c>
      <c r="BN53" s="519">
        <f>BN23+BN25+BN27+BN29+BN43+BN31+BN33+BN35+BN37+BN39+BN41+BN45+BN47+BN49+BN51</f>
        <v>6001</v>
      </c>
      <c r="BO53" s="519">
        <f>BO23+BO25+BO27+BO29+BO43+BO31+BO33+BO35+BO37+BO39+BO41+BO45+BO47+BO49+BO51</f>
        <v>13116</v>
      </c>
      <c r="BP53" s="519">
        <f>BP23+BP25+BP27+BP29+BP43+BP31+BP33+BP35+BP37+BP39+BP41+BP45+BP47+BP49+BP51</f>
        <v>1153</v>
      </c>
      <c r="BQ53" s="519">
        <f>BQ23+BQ25+BQ27+BQ29+BQ43+BQ31+BQ33+BQ35+BQ37+BQ39+BQ41+BQ45+BQ47+BQ49+BQ51</f>
        <v>14269</v>
      </c>
      <c r="BR53" s="519">
        <f>BR23+BR25+BR27+BR29+BR43+BR31+BR33+BR35+BR37+BR39+BR41+BR45+BR47+BR49+BR51</f>
        <v>4877</v>
      </c>
      <c r="BS53" s="519">
        <f>BS23+BS25+BS27+BS29+BS43+BS31+BS33+BS35+BS37+BS39+BS41+BS45+BS47+BS49+BS51</f>
        <v>2238</v>
      </c>
      <c r="BT53" s="519">
        <f>BT23+BT25+BT27+BT29+BT43+BT31+BT33+BT35+BT37+BT39+BT41+BT45+BT47+BT49+BT51</f>
        <v>7115</v>
      </c>
      <c r="BU53" s="519">
        <f>BU23+BU25+BU27+BU29+BU43+BU31+BU33+BU35+BU37+BU39+BU41+BU45+BU47+BU49+BU51</f>
        <v>5356</v>
      </c>
      <c r="BV53" s="519">
        <f>BV23+BV25+BV27+BV29+BV43+BV31+BV33+BV35+BV37+BV39+BV41+BV45+BV47+BV49+BV51</f>
        <v>645</v>
      </c>
      <c r="BW53" s="519">
        <f>BW23+BW25+BW27+BW29+BW43+BW31+BW33+BW35+BW37+BW39+BW41+BW45+BW47+BW49+BW51</f>
        <v>6001</v>
      </c>
      <c r="BX53" s="518" t="s">
        <v>83</v>
      </c>
      <c r="BY53" s="519">
        <f>BY23+BY25+BY27+BY29+BY43+BY31+BY33+BY35+BY37+BY39+BY41+BY45+BY47+BY49+BY51</f>
        <v>8001</v>
      </c>
      <c r="BZ53" s="519">
        <f>BZ23+BZ25+BZ27+BZ29+BZ43+BZ31+BZ33+BZ35+BZ37+BZ39+BZ41+BZ45+BZ47+BZ49+BZ51</f>
        <v>5420</v>
      </c>
      <c r="CA53" s="519">
        <f>CA23+CA25+CA27+CA29+CA43+CA31+CA33+CA35+CA37+CA39+CA41+CA45+CA47+CA49+CA51</f>
        <v>13421</v>
      </c>
      <c r="CB53" s="519">
        <f>CB23+CB25+CB27+CB29+CB43+CB31+CB33+CB35+CB37+CB39+CB41+CB45+CB47+CB49+CB51</f>
        <v>6777</v>
      </c>
      <c r="CC53" s="519">
        <f>CC23+CC25+CC27+CC29+CC43+CC31+CC33+CC35+CC37+CC39+CC41+CC45+CC47+CC49+CC51</f>
        <v>4680</v>
      </c>
      <c r="CD53" s="519">
        <f>CD23+CD25+CD27+CD29+CD43+CD31+CD33+CD35+CD37+CD39+CD41+CD45+CD47+CD49+CD51</f>
        <v>11457</v>
      </c>
      <c r="CE53" s="519">
        <f>CE23+CE25+CE27+CE29+CE43+CE31+CE33+CE35+CE37+CE39+CE41+CE45+CE47+CE49+CE51</f>
        <v>1124</v>
      </c>
      <c r="CF53" s="519">
        <f>CF23+CF25+CF27+CF29+CF43+CF31+CF33+CF35+CF37+CF39+CF41+CF45+CF47+CF49+CF51</f>
        <v>12581</v>
      </c>
      <c r="CG53" s="519">
        <f>CG23+CG25+CG27+CG29+CG43+CG31+CG33+CG35+CG37+CG39+CG41+CG45+CG47+CG49+CG51</f>
        <v>4537</v>
      </c>
      <c r="CH53" s="519">
        <f>CH23+CH25+CH27+CH29+CH43+CH31+CH33+CH35+CH37+CH39+CH41+CH45+CH47+CH49+CH51</f>
        <v>2240</v>
      </c>
      <c r="CI53" s="519">
        <f>CI23+CI25+CI27+CI29+CI43+CI31+CI33+CI35+CI37+CI39+CI41+CI45+CI47+CI49+CI51</f>
        <v>6777</v>
      </c>
      <c r="CJ53" s="519">
        <f>CJ23+CJ25+CJ27+CJ29+CJ43+CJ31+CJ33+CJ35+CJ37+CJ39+CJ41+CJ45+CJ47+CJ49+CJ51</f>
        <v>3783</v>
      </c>
      <c r="CK53" s="519">
        <f>CK23+CK25+CK27+CK29+CK43+CK31+CK33+CK35+CK37+CK39+CK41+CK45+CK47+CK49+CK51</f>
        <v>897</v>
      </c>
      <c r="CL53" s="519">
        <f>CL23+CL25+CL27+CL29+CL43+CL31+CL33+CL35+CL37+CL39+CL41+CL45+CL47+CL49+CL51</f>
        <v>4680</v>
      </c>
      <c r="CM53" s="521" t="s">
        <v>83</v>
      </c>
      <c r="CN53" s="522">
        <f>CN23+CN25+CN27+CN29+CN43+CN31+CN33+CN35+CN37+CN39+CN41+CN45+CN47+CN49+CN51</f>
        <v>7762</v>
      </c>
      <c r="CO53" s="522">
        <f>CO23+CO25+CO27+CO29+CO43+CO31+CO33+CO35+CO37+CO39+CO41+CO45+CO47+CO49+CO51</f>
        <v>4627</v>
      </c>
      <c r="CP53" s="522">
        <f>CP23+CP25+CP27+CP29+CP43+CP31+CP33+CP35+CP37+CP39+CP41+CP45+CP47+CP49+CP51</f>
        <v>12389</v>
      </c>
      <c r="CQ53" s="522">
        <f>CQ23+CQ25+CQ27+CQ29+CQ43+CQ31+CQ33+CQ35+CQ37+CQ39+CQ41+CQ45+CQ47+CQ49+CQ51</f>
        <v>7164</v>
      </c>
      <c r="CR53" s="522">
        <f>CR23+CR25+CR27+CR29+CR43+CR31+CR33+CR35+CR37+CR39+CR41+CR45+CR47+CR49+CR51</f>
        <v>4246</v>
      </c>
      <c r="CS53" s="522">
        <f>CS23+CS25+CS27+CS29+CS43+CS31+CS33+CS35+CS37+CS39+CS41+CS45+CS47+CS49+CS51</f>
        <v>11410</v>
      </c>
      <c r="CT53" s="522">
        <f>CT23+CT25+CT27+CT29+CT43+CT31+CT33+CT35+CT37+CT39+CT41+CT45+CT47+CT49+CT51</f>
        <v>1087</v>
      </c>
      <c r="CU53" s="522">
        <f>CU23+CU25+CU27+CU29+CU43+CU31+CU33+CU35+CU37+CU39+CU41+CU45+CU47+CU49+CU51</f>
        <v>12497</v>
      </c>
      <c r="CV53" s="519">
        <f>CV23+CV25+CV27+CV29+CV43+CV31+CV33+CV35+CV37+CV39+CV41+CV45+CV47+CV49+CV51</f>
        <v>5372</v>
      </c>
      <c r="CW53" s="519">
        <f>CW23+CW25+CW27+CW29+CW43+CW31+CW33+CW35+CW37+CW39+CW41+CW45+CW47+CW49+CW51</f>
        <v>1792</v>
      </c>
      <c r="CX53" s="519">
        <f>CX23+CX25+CX27+CX29+CX43+CX31+CX33+CX35+CX37+CX39+CX41+CX45+CX47+CX49+CX51</f>
        <v>7164</v>
      </c>
      <c r="CY53" s="519">
        <f>CY23+CY25+CY27+CY29+CY43+CY31+CY33+CY35+CY37+CY39+CY41+CY45+CY47+CY49+CY51</f>
        <v>3822</v>
      </c>
      <c r="CZ53" s="519">
        <f>CZ23+CZ25+CZ27+CZ29+CZ43+CZ31+CZ33+CZ35+CZ37+CZ39+CZ41+CZ45+CZ47+CZ49+CZ51</f>
        <v>424</v>
      </c>
      <c r="DA53" s="519">
        <f>DA23+DA25+DA27+DA29+DA43+DA31+DA33+DA35+DA37+DA39+DA41+DA45+DA47+DA49+DA51</f>
        <v>4246</v>
      </c>
      <c r="DB53" s="521" t="s">
        <v>83</v>
      </c>
      <c r="DC53" s="519">
        <f>DC23+DC25+DC27+DC29+DC43+DC31+DC33+DC35+DC37+DC39+DC41+DC45+DC47+DC49+DC51</f>
        <v>5129</v>
      </c>
      <c r="DD53" s="519">
        <f>DD23+DD25+DD27+DD29+DD43+DD31+DD33+DD35+DD37+DD39+DD41+DD45+DD47+DD49+DD51</f>
        <v>2362</v>
      </c>
      <c r="DE53" s="519">
        <f>DE23+DE25+DE27+DE29+DE43+DE31+DE33+DE35+DE37+DE39+DE41+DE45+DE47+DE49+DE51</f>
        <v>7491</v>
      </c>
      <c r="DF53" s="519">
        <f>DF23+DF25+DF27+DF29+DF43+DF31+DF33+DF35+DF37+DF39+DF41+DF45+DF47+DF49+DF51</f>
        <v>4559</v>
      </c>
      <c r="DG53" s="519">
        <f>DG23+DG25+DG27+DG29+DG43+DG31+DG33+DG35+DG37+DG39+DG41+DG45+DG47+DG49+DG51</f>
        <v>2861</v>
      </c>
      <c r="DH53" s="519">
        <f>DH23+DH25+DH27+DH29+DH43+DH31+DH33+DH35+DH37+DH39+DH41+DH45+DH47+DH49+DH51</f>
        <v>7420</v>
      </c>
      <c r="DI53" s="519">
        <f>DI23+DI25+DI27+DI29+DI43+DI31+DI33+DI35+DI37+DI39+DI41+DI45+DI47+DI49+DI51</f>
        <v>1072</v>
      </c>
      <c r="DJ53" s="519">
        <f>DJ23+DJ25+DJ27+DJ29+DJ43+DJ31+DJ33+DJ35+DJ37+DJ39+DJ41+DJ45+DJ47+DJ49+DJ51</f>
        <v>8492</v>
      </c>
      <c r="DK53" s="519">
        <f>DK23+DK25+DK27+DK29+DK43+DK31+DK33+DK35+DK37+DK39+DK41+DK45+DK47+DK49+DK51</f>
        <v>3371</v>
      </c>
      <c r="DL53" s="519">
        <f>DL23+DL25+DL27+DL29+DL43+DL31+DL33+DL35+DL37+DL39+DL41+DL45+DL47+DL49+DL51</f>
        <v>1188</v>
      </c>
      <c r="DM53" s="519">
        <f>DM23+DM25+DM27+DM29+DM43+DM31+DM33+DM35+DM37+DM39+DM41+DM45+DM47+DM49+DM51</f>
        <v>4559</v>
      </c>
      <c r="DN53" s="519">
        <f>DN23+DN25+DN27+DN29+DN43+DN31+DN33+DN35+DN37+DN39+DN41+DN45+DN47+DN49+DN51</f>
        <v>2522</v>
      </c>
      <c r="DO53" s="519">
        <f>DO23+DO25+DO27+DO29+DO43+DO31+DO33+DO35+DO37+DO39+DO41+DO45+DO47+DO49+DO51</f>
        <v>339</v>
      </c>
      <c r="DP53" s="519">
        <f>DP23+DP25+DP27+DP29+DP43+DP31+DP33+DP35+DP37+DP39+DP41+DP45+DP47+DP49+DP51</f>
        <v>2861</v>
      </c>
      <c r="DQ53" s="521" t="s">
        <v>83</v>
      </c>
      <c r="DR53" s="519">
        <f>DR23+DR25+DR27+DR29+DR43+DR31+DR33+DR35+DR37+DR39+DR41+DR45+DR47+DR49+DR51</f>
        <v>9594</v>
      </c>
      <c r="DS53" s="519">
        <f>DS23+DS25+DS27+DS29+DS43+DS31+DS33+DS35+DS37+DS39+DS41+DS45+DS47+DS49+DS51</f>
        <v>4976</v>
      </c>
      <c r="DT53" s="519">
        <f>DT23+DT25+DT27+DT29+DT43+DT31+DT33+DT35+DT37+DT39+DT41+DT45+DT47+DT49+DT51</f>
        <v>14570</v>
      </c>
      <c r="DU53" s="519">
        <f>DU23+DU25+DU27+DU29+DU43+DU31+DU33+DU35+DU37+DU39+DU41+DU45+DU47+DU49+DU51</f>
        <v>6913</v>
      </c>
      <c r="DV53" s="519">
        <f>DV23+DV25+DV27+DV29+DV43+DV31+DV33+DV35+DV37+DV39+DV41+DV45+DV47+DV49+DV51</f>
        <v>4851</v>
      </c>
      <c r="DW53" s="519">
        <f>DW23+DW25+DW27+DW29+DW43+DW31+DW33+DW35+DW37+DW39+DW41+DW45+DW47+DW49+DW51</f>
        <v>11764</v>
      </c>
      <c r="DX53" s="519">
        <f>DX23+DX25+DX27+DX29+DX43+DX31+DX33+DX35+DX37+DX39+DX41+DX45+DX47+DX49+DX51</f>
        <v>1311</v>
      </c>
      <c r="DY53" s="519">
        <f>DY23+DY25+DY27+DY29+DY43+DY31+DY33+DY35+DY37+DY39+DY41+DY45+DY47+DY49+DY51</f>
        <v>13075</v>
      </c>
      <c r="DZ53" s="519">
        <f>DZ23+DZ25+DZ27+DZ29+DZ43+DZ31+DZ33+DZ35+DZ37+DZ39+DZ41+DZ45+DZ47+DZ49+DZ51</f>
        <v>4839</v>
      </c>
      <c r="EA53" s="519">
        <f>EA23+EA25+EA27+EA29+EA43+EA31+EA33+EA35+EA37+EA39+EA41+EA45+EA47+EA49+EA51</f>
        <v>2074</v>
      </c>
      <c r="EB53" s="519">
        <f>EB23+EB25+EB27+EB29+EB43+EB31+EB33+EB35+EB37+EB39+EB41+EB45+EB47+EB49+EB51</f>
        <v>6913</v>
      </c>
      <c r="EC53" s="519">
        <f>EC23+EC25+EC27+EC29+EC43+EC31+EC33+EC35+EC37+EC39+EC41+EC45+EC47+EC49+EC51</f>
        <v>3892</v>
      </c>
      <c r="ED53" s="519">
        <f>ED23+ED25+ED27+ED29+ED43+ED31+ED33+ED35+ED37+ED39+ED41+ED45+ED47+ED49+ED51</f>
        <v>959</v>
      </c>
      <c r="EE53" s="519">
        <f>EE23+EE25+EE27+EE29+EE43+EE31+EE33+EE35+EE37+EE39+EE41+EE45+EE47+EE49+EE51</f>
        <v>4851</v>
      </c>
      <c r="EF53" s="521" t="s">
        <v>83</v>
      </c>
      <c r="EG53" s="519">
        <f>EG23+EG25+EG27+EG29+EG43+EG31+EG33+EG35+EG37+EG39+EG41+EG45+EG47+EG49+EG51</f>
        <v>10549</v>
      </c>
      <c r="EH53" s="519">
        <f>EH23+EH25+EH27+EH29+EH43+EH31+EH33+EH35+EH37+EH39+EH41+EH45+EH47+EH49+EH51</f>
        <v>6045</v>
      </c>
      <c r="EI53" s="519">
        <f>EI23+EI25+EI27+EI29+EI43+EI31+EI33+EI35+EI37+EI39+EI41+EI45+EI47+EI49+EI51</f>
        <v>16594</v>
      </c>
      <c r="EJ53" s="519">
        <f>EJ23+EJ25+EJ27+EJ29+EJ43+EJ31+EJ33+EJ35+EJ37+EJ39+EJ41+EJ45+EJ47+EJ49+EJ51</f>
        <v>6640</v>
      </c>
      <c r="EK53" s="519">
        <f>EK23+EK25+EK27+EK29+EK43+EK31+EK33+EK35+EK37+EK39+EK41+EK45+EK47+EK49+EK51</f>
        <v>5749</v>
      </c>
      <c r="EL53" s="519">
        <f>EL23+EL25+EL27+EL29+EL43+EL31+EL33+EL35+EL37+EL39+EL41+EL45+EL47+EL49+EL51</f>
        <v>12389</v>
      </c>
      <c r="EM53" s="519">
        <f>EM23+EM25+EM27+EM29+EM43+EM31+EM33+EM35+EM37+EM39+EM41+EM45+EM47+EM49+EM51</f>
        <v>940</v>
      </c>
      <c r="EN53" s="519">
        <f>EN23+EN25+EN27+EN29+EN43+EN31+EN33+EN35+EN37+EN39+EN41+EN45+EN47+EN49+EN51</f>
        <v>13329</v>
      </c>
      <c r="EO53" s="519">
        <f>EO23+EO25+EO27+EO29+EO43+EO31+EO33+EO35+EO37+EO39+EO41+EO45+EO47+EO49+EO51</f>
        <v>4571</v>
      </c>
      <c r="EP53" s="519">
        <f>EP23+EP25+EP27+EP29+EP43+EP31+EP33+EP35+EP37+EP39+EP41+EP45+EP47+EP49+EP51</f>
        <v>2069</v>
      </c>
      <c r="EQ53" s="519">
        <f>EQ23+EQ25+EQ27+EQ29+EQ43+EQ31+EQ33+EQ35+EQ37+EQ39+EQ41+EQ45+EQ47+EQ49+EQ51</f>
        <v>6640</v>
      </c>
      <c r="ER53" s="519">
        <f>ER23+ER25+ER27+ER29+ER43+ER31+ER33+ER35+ER37+ER39+ER41+ER45+ER47+ER49+ER51</f>
        <v>5104</v>
      </c>
      <c r="ES53" s="519">
        <f>ES23+ES25+ES27+ES29+ES43+ES31+ES33+ES35+ES37+ES39+ES41+ES45+ES47+ES49+ES51</f>
        <v>645</v>
      </c>
      <c r="ET53" s="519">
        <f>ET23+ET25+ET27+ET29+ET43+ET31+ET33+ET35+ET37+ET39+ET41+ET45+ET47+ET49+ET51</f>
        <v>5749</v>
      </c>
      <c r="EU53" s="521" t="s">
        <v>83</v>
      </c>
      <c r="EV53" s="519">
        <f>EV23+EV25+EV27+EV29+EV43+EV31+EV33+EV35+EV37+EV39+EV41+EV45+EV47+EV49+EV51</f>
        <v>9831</v>
      </c>
      <c r="EW53" s="519">
        <f>EW23+EW25+EW27+EW29+EW43+EW31+EW33+EW35+EW37+EW39+EW41+EW45+EW47+EW49+EW51</f>
        <v>6549</v>
      </c>
      <c r="EX53" s="519">
        <f>EX23+EX25+EX27+EX29+EX43+EX31+EX33+EX35+EX37+EX39+EX41+EX45+EX47+EX49+EX51</f>
        <v>16380</v>
      </c>
      <c r="EY53" s="519">
        <f>EY23+EY25+EY27+EY29+EY43+EY31+EY33+EY35+EY37+EY39+EY41+EY45+EY47+EY49+EY51</f>
        <v>6317</v>
      </c>
      <c r="EZ53" s="519">
        <f>EZ23+EZ25+EZ27+EZ29+EZ43+EZ31+EZ33+EZ35+EZ37+EZ39+EZ41+EZ45+EZ47+EZ49+EZ51</f>
        <v>6350</v>
      </c>
      <c r="FA53" s="519">
        <f>FA23+FA25+FA27+FA29+FA43+FA31+FA33+FA35+FA37+FA39+FA41+FA45+FA47+FA49+FA51</f>
        <v>12667</v>
      </c>
      <c r="FB53" s="519">
        <f>FB23+FB25+FB27+FB29+FB43+FB31+FB33+FB35+FB37+FB39+FB41+FB45+FB47+FB49+FB51</f>
        <v>1184</v>
      </c>
      <c r="FC53" s="519">
        <f>FC23+FC25+FC27+FC29+FC43+FC31+FC33+FC35+FC37+FC39+FC41+FC45+FC47+FC49+FC51</f>
        <v>13851</v>
      </c>
      <c r="FD53" s="519">
        <f>FD23+FD25+FD27+FD29+FD43+FD31+FD33+FD35+FD37+FD39+FD41+FD45+FD47+FD49+FD51</f>
        <v>4424</v>
      </c>
      <c r="FE53" s="519">
        <f>FE23+FE25+FE27+FE29+FE43+FE31+FE33+FE35+FE37+FE39+FE41+FE45+FE47+FE49+FE51</f>
        <v>1893</v>
      </c>
      <c r="FF53" s="519">
        <f>FF23+FF25+FF27+FF29+FF43+FF31+FF33+FF35+FF37+FF39+FF41+FF45+FF47+FF49+FF51</f>
        <v>6317</v>
      </c>
      <c r="FG53" s="519">
        <f>FG23+FG25+FG27+FG29+FG43+FG31+FG33+FG35+FG37+FG39+FG41+FG45+FG47+FG49+FG51</f>
        <v>5644</v>
      </c>
      <c r="FH53" s="519">
        <f>FH23+FH25+FH27+FH29+FH43+FH31+FH33+FH35+FH37+FH39+FH41+FH45+FH47+FH49+FH51</f>
        <v>706</v>
      </c>
      <c r="FI53" s="519">
        <f>FI23+FI25+FI27+FI29+FI43+FI31+FI33+FI35+FI37+FI39+FI41+FI45+FI47+FI49+FI51</f>
        <v>6350</v>
      </c>
      <c r="FJ53" s="521" t="s">
        <v>83</v>
      </c>
      <c r="FK53" s="519">
        <f>FK23+FK25+FK27+FK29+FK43+FK31+FK33+FK35+FK37+FK39+FK41+FK45+FK47+FK49+FK51</f>
        <v>8110</v>
      </c>
      <c r="FL53" s="519">
        <f>FL23+FL25+FL27+FL29+FL43+FL31+FL33+FL35+FL37+FL39+FL41+FL45+FL47+FL49+FL51</f>
        <v>5576</v>
      </c>
      <c r="FM53" s="519">
        <f>FM23+FM25+FM27+FM29+FM43+FM31+FM33+FM35+FM37+FM39+FM41+FM45+FM47+FM49+FM51</f>
        <v>13686</v>
      </c>
      <c r="FN53" s="519">
        <f>FN23+FN25+FN27+FN29+FN43+FN31+FN33+FN35+FN37+FN39+FN41+FN45+FN47+FN49+FN51</f>
        <v>5347</v>
      </c>
      <c r="FO53" s="519">
        <f>FO23+FO25+FO27+FO29+FO43+FO31+FO33+FO35+FO37+FO39+FO41+FO45+FO47+FO49+FO51</f>
        <v>4533</v>
      </c>
      <c r="FP53" s="519">
        <f>FP23+FP25+FP27+FP29+FP43+FP31+FP33+FP35+FP37+FP39+FP41+FP45+FP47+FP49+FP51</f>
        <v>9840</v>
      </c>
      <c r="FQ53" s="519">
        <f>FQ23+FQ25+FQ27+FQ29+FQ43+FQ31+FQ33+FQ35+FQ37+FQ39+FQ41+FQ45+FQ47+FQ49+FQ51</f>
        <v>1556</v>
      </c>
      <c r="FR53" s="519">
        <f>FR23+FR25+FR27+FR29+FR43+FR31+FR33+FR35+FR37+FR39+FR41+FR45+FR47+FR49+FR51</f>
        <v>11396</v>
      </c>
      <c r="FS53" s="519">
        <f>FS23+FS25+FS27+FS29+FS43+FS31+FS33+FS35+FS37+FS39+FS41+FS45+FS47+FS49+FS51</f>
        <v>3750</v>
      </c>
      <c r="FT53" s="519">
        <f>FT23+FT25+FT27+FT29+FT43+FT31+FT33+FT35+FT37+FT39+FT41+FT45+FT47+FT49+FT51</f>
        <v>1597</v>
      </c>
      <c r="FU53" s="519">
        <f>FU23+FU25+FU27+FU29+FU43+FU31+FU33+FU35+FU37+FU39+FU41+FU45+FU47+FU49+FU51</f>
        <v>5347</v>
      </c>
      <c r="FV53" s="519">
        <f>FV23+FV25+FV27+FV29+FV43+FV31+FV33+FV35+FV37+FV39+FV41+FV45+FV47+FV49+FV51</f>
        <v>3803</v>
      </c>
      <c r="FW53" s="519">
        <f>FW23+FW25+FW27+FW29+FW43+FW31+FW33+FW35+FW37+FW39+FW41+FW45+FW47+FW49+FW51</f>
        <v>730</v>
      </c>
      <c r="FX53" s="519">
        <f>FX23+FX25+FX27+FX29+FX43+FX31+FX33+FX35+FX37+FX39+FX41+FX45+FX47+FX49+FX51</f>
        <v>4533</v>
      </c>
      <c r="FY53" s="523" t="s">
        <v>83</v>
      </c>
      <c r="FZ53" s="522">
        <f>FZ23+FZ25+FZ27+FZ29+FZ43+FZ31+FZ33+FZ35+FZ37+FZ39+FZ41+FZ45+FZ47+FZ49+FZ51</f>
        <v>109417</v>
      </c>
      <c r="GA53" s="522">
        <f>GA23+GA25+GA27+GA29+GA43+GA31+GA33+GA35+GA37+GA39+GA41+GA45+GA47+GA49+GA51</f>
        <v>70133</v>
      </c>
      <c r="GB53" s="522">
        <f>SUM(FZ53:GA53)</f>
        <v>179550</v>
      </c>
      <c r="GC53" s="522">
        <f>GC23+GC25+GC27+GC29+GC43+GC31+GC33+GC35+GC37+GC39+GC41+GC45+GC47+GC49+GC51</f>
        <v>76435</v>
      </c>
      <c r="GD53" s="522">
        <f>GD23+GD25+GD27+GD29+GD43+GD31+GD33+GD35+GD37+GD39+GD41+GD45+GD47+GD49+GD51</f>
        <v>64898</v>
      </c>
      <c r="GE53" s="522">
        <f>SUM(GC53:GD53)</f>
        <v>141333</v>
      </c>
      <c r="GF53" s="522">
        <f>GF23+GF25+GF27+GF29+GF43+GF31+GF33+GF35+GF37+GF39+GF41+GF45+GF47+GF49+GF51</f>
        <v>13160</v>
      </c>
      <c r="GG53" s="522">
        <f>GE53+GF53</f>
        <v>154493</v>
      </c>
      <c r="GH53" s="519">
        <f>GH23+GH25+GH27+GH29+GH43+GH31+GH33+GH35+GH37+GH39+GH41+GH45+GH47+GH49+GH51</f>
        <v>53172</v>
      </c>
      <c r="GI53" s="519">
        <f>GI23+GI25+GI27+GI29+GI43+GI31+GI33+GI35+GI37+GI39+GI41+GI45+GI47+GI49+GI51</f>
        <v>23263</v>
      </c>
      <c r="GJ53" s="519">
        <f>SUM(GH53:GI53)</f>
        <v>76435</v>
      </c>
      <c r="GK53" s="519">
        <f>GK23+GK25+GK27+GK29+GK43+GK31+GK33+GK35+GK37+GK39+GK41+GK45+GK47+GK49+GK51</f>
        <v>56839</v>
      </c>
      <c r="GL53" s="519">
        <f>GL23+GL25+GL27+GL29+GL43+GL31+GL33+GL35+GL37+GL39+GL41+GL45+GL47+GL49+GL51</f>
        <v>8059</v>
      </c>
      <c r="GM53" s="519">
        <f>SUM(GK53:GL53)</f>
        <v>64898</v>
      </c>
    </row>
    <row r="54" spans="1:195" ht="12.75">
      <c r="A54" s="320" t="s">
        <v>51</v>
      </c>
      <c r="B54" s="161">
        <f>B53/D53</f>
        <v>0.6024685607824872</v>
      </c>
      <c r="C54" s="162">
        <f>C53/D53</f>
        <v>0.3975314392175128</v>
      </c>
      <c r="D54" s="162">
        <f>D53/D56</f>
        <v>0.3243202416918429</v>
      </c>
      <c r="E54" s="425">
        <f>E53/G53</f>
        <v>0.5005696058327638</v>
      </c>
      <c r="F54" s="307">
        <f>F53/G53</f>
        <v>0.4994303941672363</v>
      </c>
      <c r="G54" s="426">
        <f>G53/G56</f>
        <v>0.43609445898055843</v>
      </c>
      <c r="H54" s="306">
        <f>H53/I53</f>
        <v>0.011486486486486487</v>
      </c>
      <c r="I54" s="427">
        <f>I53/I53</f>
        <v>1</v>
      </c>
      <c r="J54" s="425">
        <f>J53/L53</f>
        <v>0.6924594143529055</v>
      </c>
      <c r="K54" s="307">
        <f>K53/L53</f>
        <v>0.3075405856470945</v>
      </c>
      <c r="L54" s="488">
        <f>L53/L53</f>
        <v>1</v>
      </c>
      <c r="M54" s="425">
        <f>M53/O53</f>
        <v>0.8947688564476886</v>
      </c>
      <c r="N54" s="307">
        <f>N53/O53</f>
        <v>0.10523114355231143</v>
      </c>
      <c r="O54" s="488">
        <f>O53/O53</f>
        <v>1</v>
      </c>
      <c r="P54" s="524" t="s">
        <v>51</v>
      </c>
      <c r="Q54" s="161">
        <f>Q53/S53</f>
        <v>0.5646967080710745</v>
      </c>
      <c r="R54" s="162">
        <f>R53/S53</f>
        <v>0.43530329192892553</v>
      </c>
      <c r="S54" s="162">
        <f>S53/S56</f>
        <v>0.3591390105823281</v>
      </c>
      <c r="T54" s="425">
        <f>T53/V53</f>
        <v>0.4798108966906921</v>
      </c>
      <c r="U54" s="307">
        <f>U53/V53</f>
        <v>0.5201891033093079</v>
      </c>
      <c r="V54" s="426">
        <f>V53/V56</f>
        <v>0.44506915939429476</v>
      </c>
      <c r="W54" s="306">
        <f>W53/X53</f>
        <v>0.0781596056297778</v>
      </c>
      <c r="X54" s="427">
        <f>X53/X53</f>
        <v>1</v>
      </c>
      <c r="Y54" s="425">
        <f>Y53/AA53</f>
        <v>0.683895978032628</v>
      </c>
      <c r="Z54" s="307">
        <f>Z53/AA53</f>
        <v>0.316104021967372</v>
      </c>
      <c r="AA54" s="488">
        <f>AA53/AA53</f>
        <v>1</v>
      </c>
      <c r="AB54" s="425">
        <f>AB53/AD53</f>
        <v>0.8995828367103695</v>
      </c>
      <c r="AC54" s="307">
        <f>AC53/AD53</f>
        <v>0.10041716328963052</v>
      </c>
      <c r="AD54" s="308">
        <f>AD53/AD53</f>
        <v>1</v>
      </c>
      <c r="AE54" s="320" t="s">
        <v>51</v>
      </c>
      <c r="AF54" s="161">
        <f>AF53/AH53</f>
        <v>0.5800701674966048</v>
      </c>
      <c r="AG54" s="162">
        <f>AG53/AH53</f>
        <v>0.4199298325033952</v>
      </c>
      <c r="AH54" s="162">
        <f>AH53/AH56</f>
        <v>0.34576403834865976</v>
      </c>
      <c r="AI54" s="425">
        <f>AI53/AK53</f>
        <v>0.4926869106837924</v>
      </c>
      <c r="AJ54" s="307">
        <f>AJ53/AK53</f>
        <v>0.5073130893162076</v>
      </c>
      <c r="AK54" s="426">
        <f>AK53/AK56</f>
        <v>0.45718067954244596</v>
      </c>
      <c r="AL54" s="306">
        <f>AL53/AM53</f>
        <v>0.09628287707997853</v>
      </c>
      <c r="AM54" s="427">
        <f>AM53/AM53</f>
        <v>1</v>
      </c>
      <c r="AN54" s="425">
        <f>AN53/AP53</f>
        <v>0.6630500301386377</v>
      </c>
      <c r="AO54" s="307">
        <f>AO53/AP53</f>
        <v>0.3369499698613623</v>
      </c>
      <c r="AP54" s="488">
        <f>AP53/AP53</f>
        <v>1</v>
      </c>
      <c r="AQ54" s="425">
        <f>AQ53/AS53</f>
        <v>0.8979950241475194</v>
      </c>
      <c r="AR54" s="307">
        <f>AR53/AS53</f>
        <v>0.10200497585248061</v>
      </c>
      <c r="AS54" s="488">
        <f>AS53/AS53</f>
        <v>1</v>
      </c>
      <c r="AT54" s="524" t="s">
        <v>51</v>
      </c>
      <c r="AU54" s="161">
        <f>AU53/AW53</f>
        <v>0.6246872393661385</v>
      </c>
      <c r="AV54" s="162">
        <f>AV53/AW53</f>
        <v>0.37531276063386154</v>
      </c>
      <c r="AW54" s="162">
        <f>AW53/AW56</f>
        <v>0.34350758110014107</v>
      </c>
      <c r="AX54" s="425">
        <f>AX53/AZ53</f>
        <v>0.5290394320417415</v>
      </c>
      <c r="AY54" s="307">
        <f>AY53/AZ53</f>
        <v>0.47096056795825847</v>
      </c>
      <c r="AZ54" s="426">
        <f>AZ53/AZ56</f>
        <v>0.4308775292079755</v>
      </c>
      <c r="BA54" s="306">
        <f>BA53/BB53</f>
        <v>0.08248312666771307</v>
      </c>
      <c r="BB54" s="427">
        <f>BB53/BB53</f>
        <v>1</v>
      </c>
      <c r="BC54" s="425">
        <f>BC53/BE53</f>
        <v>0.6843977364591755</v>
      </c>
      <c r="BD54" s="307">
        <f>BD53/BE53</f>
        <v>0.3156022635408246</v>
      </c>
      <c r="BE54" s="488">
        <f>BE53/BE53</f>
        <v>1</v>
      </c>
      <c r="BF54" s="425">
        <f>BF53/BH53</f>
        <v>0.8817653468942971</v>
      </c>
      <c r="BG54" s="307">
        <f>BG53/BH53</f>
        <v>0.11823465310570287</v>
      </c>
      <c r="BH54" s="488">
        <f>BH53/BH53</f>
        <v>1</v>
      </c>
      <c r="BI54" s="320" t="s">
        <v>51</v>
      </c>
      <c r="BJ54" s="161">
        <f>BJ53/BL53</f>
        <v>0.5993025073657627</v>
      </c>
      <c r="BK54" s="162">
        <f>BK53/BL53</f>
        <v>0.40069749263423726</v>
      </c>
      <c r="BL54" s="162">
        <f>BL53/BL56</f>
        <v>0.3436867121306055</v>
      </c>
      <c r="BM54" s="425">
        <f>BM53/BO53</f>
        <v>0.5424672156145166</v>
      </c>
      <c r="BN54" s="307">
        <f>BN53/BO53</f>
        <v>0.4575327843854834</v>
      </c>
      <c r="BO54" s="426">
        <f>BO53/BO56</f>
        <v>0.4702086470208647</v>
      </c>
      <c r="BP54" s="306">
        <f>BP53/BQ53</f>
        <v>0.0808045413133366</v>
      </c>
      <c r="BQ54" s="427">
        <f>BQ53/BQ53</f>
        <v>1</v>
      </c>
      <c r="BR54" s="425">
        <f>BR53/BT53</f>
        <v>0.6854532677442023</v>
      </c>
      <c r="BS54" s="307">
        <f>BS53/BT53</f>
        <v>0.3145467322557976</v>
      </c>
      <c r="BT54" s="488">
        <f>BT53/BT53</f>
        <v>1</v>
      </c>
      <c r="BU54" s="425">
        <f>BU53/BW53</f>
        <v>0.8925179136810532</v>
      </c>
      <c r="BV54" s="307">
        <f>BV53/BW53</f>
        <v>0.10748208631894685</v>
      </c>
      <c r="BW54" s="488">
        <f>BW53/BW53</f>
        <v>1</v>
      </c>
      <c r="BX54" s="320" t="s">
        <v>51</v>
      </c>
      <c r="BY54" s="161">
        <f>BY53/CA53</f>
        <v>0.59615527904031</v>
      </c>
      <c r="BZ54" s="162">
        <f>BZ53/CA53</f>
        <v>0.40384472095969004</v>
      </c>
      <c r="CA54" s="162">
        <f>CA53/CA56</f>
        <v>0.36297498309668697</v>
      </c>
      <c r="CB54" s="425">
        <f>CB53/CD53</f>
        <v>0.591516103692066</v>
      </c>
      <c r="CC54" s="307">
        <f>CC53/CD53</f>
        <v>0.408483896307934</v>
      </c>
      <c r="CD54" s="426">
        <f>CD53/CD56</f>
        <v>0.465032268539189</v>
      </c>
      <c r="CE54" s="306">
        <f>CE53/CF53</f>
        <v>0.08934106986726015</v>
      </c>
      <c r="CF54" s="427">
        <f>CF53/CF53</f>
        <v>1</v>
      </c>
      <c r="CG54" s="425">
        <f>CG53/CI53</f>
        <v>0.6694702670798288</v>
      </c>
      <c r="CH54" s="307">
        <f>CH53/CI53</f>
        <v>0.3305297329201712</v>
      </c>
      <c r="CI54" s="488">
        <f>CI53/CI53</f>
        <v>1</v>
      </c>
      <c r="CJ54" s="425">
        <f>CJ53/CL53</f>
        <v>0.8083333333333333</v>
      </c>
      <c r="CK54" s="307">
        <f>CK53/CL53</f>
        <v>0.19166666666666668</v>
      </c>
      <c r="CL54" s="488">
        <f>CL53/CL53</f>
        <v>1</v>
      </c>
      <c r="CM54" s="320" t="s">
        <v>51</v>
      </c>
      <c r="CN54" s="161">
        <f>CN53/CP53</f>
        <v>0.6265235289369602</v>
      </c>
      <c r="CO54" s="162">
        <f>CO53/CP53</f>
        <v>0.37347647106303977</v>
      </c>
      <c r="CP54" s="162">
        <f>CP53/CP56</f>
        <v>0.4434462023051042</v>
      </c>
      <c r="CQ54" s="425">
        <f>CQ53/CS53</f>
        <v>0.6278702892199824</v>
      </c>
      <c r="CR54" s="307">
        <f>CR53/CS53</f>
        <v>0.37212971078001755</v>
      </c>
      <c r="CS54" s="426">
        <f>CS53/CS56</f>
        <v>0.49505380076362376</v>
      </c>
      <c r="CT54" s="306">
        <f>CT53/CU53</f>
        <v>0.08698087541009843</v>
      </c>
      <c r="CU54" s="427">
        <f>CU53/CU53</f>
        <v>1</v>
      </c>
      <c r="CV54" s="425">
        <f>CV53/CX53</f>
        <v>0.7498604131769961</v>
      </c>
      <c r="CW54" s="307">
        <f>CW53/CX53</f>
        <v>0.2501395868230039</v>
      </c>
      <c r="CX54" s="488">
        <f>CX53/CX53</f>
        <v>1</v>
      </c>
      <c r="CY54" s="425">
        <f>CY53/DA53</f>
        <v>0.9001413094677343</v>
      </c>
      <c r="CZ54" s="307">
        <f>CZ53/DA53</f>
        <v>0.09985869053226566</v>
      </c>
      <c r="DA54" s="488">
        <f>DA53/DA53</f>
        <v>1</v>
      </c>
      <c r="DB54" s="320" t="s">
        <v>51</v>
      </c>
      <c r="DC54" s="161">
        <f>DC53/DE53</f>
        <v>0.6846882926178081</v>
      </c>
      <c r="DD54" s="162">
        <f>DD53/DE53</f>
        <v>0.31531170738219194</v>
      </c>
      <c r="DE54" s="162">
        <f>DE53/DE56</f>
        <v>0.3494425525959789</v>
      </c>
      <c r="DF54" s="425">
        <f>DF53/DH53</f>
        <v>0.6144204851752022</v>
      </c>
      <c r="DG54" s="307">
        <f>DG53/DH53</f>
        <v>0.38557951482479785</v>
      </c>
      <c r="DH54" s="426">
        <f>DH53/DH56</f>
        <v>0.4149424001789509</v>
      </c>
      <c r="DI54" s="306">
        <f>DI53/DJ53</f>
        <v>0.12623645784267545</v>
      </c>
      <c r="DJ54" s="427">
        <f>DJ53/DJ53</f>
        <v>1</v>
      </c>
      <c r="DK54" s="425">
        <f>DK53/DM53</f>
        <v>0.7394165387146304</v>
      </c>
      <c r="DL54" s="307">
        <f>DL53/DM53</f>
        <v>0.2605834612853696</v>
      </c>
      <c r="DM54" s="488">
        <f>DM53/DM53</f>
        <v>1</v>
      </c>
      <c r="DN54" s="425">
        <f>DN53/DP53</f>
        <v>0.881509961551905</v>
      </c>
      <c r="DO54" s="307">
        <f>DO53/DP53</f>
        <v>0.11849003844809507</v>
      </c>
      <c r="DP54" s="488">
        <f>DP53/DP53</f>
        <v>1</v>
      </c>
      <c r="DQ54" s="320" t="s">
        <v>51</v>
      </c>
      <c r="DR54" s="161">
        <f>DR53/DT53</f>
        <v>0.6584763212079615</v>
      </c>
      <c r="DS54" s="162">
        <f>DS53/DT53</f>
        <v>0.34152367879203843</v>
      </c>
      <c r="DT54" s="162">
        <f>DT53/DT56</f>
        <v>0.39796782387806945</v>
      </c>
      <c r="DU54" s="425">
        <f>DU53/DW53</f>
        <v>0.5876402584155049</v>
      </c>
      <c r="DV54" s="307">
        <f>DV53/DW53</f>
        <v>0.41235974158449507</v>
      </c>
      <c r="DW54" s="426">
        <f>DW53/DW56</f>
        <v>0.4499866120950159</v>
      </c>
      <c r="DX54" s="306">
        <f>DX53/DY53</f>
        <v>0.10026768642447419</v>
      </c>
      <c r="DY54" s="427">
        <f>DY53/DY53</f>
        <v>1</v>
      </c>
      <c r="DZ54" s="425">
        <f>DZ53/EB53</f>
        <v>0.6999855345002169</v>
      </c>
      <c r="EA54" s="307">
        <f>EA53/EB53</f>
        <v>0.300014465499783</v>
      </c>
      <c r="EB54" s="488">
        <f>EB53/EB53</f>
        <v>1</v>
      </c>
      <c r="EC54" s="425">
        <f>EC53/EE53</f>
        <v>0.8023088023088023</v>
      </c>
      <c r="ED54" s="307">
        <f>ED53/EE53</f>
        <v>0.1976911976911977</v>
      </c>
      <c r="EE54" s="488">
        <f>EE53/EE53</f>
        <v>1</v>
      </c>
      <c r="EF54" s="320" t="s">
        <v>51</v>
      </c>
      <c r="EG54" s="161">
        <f>EG53/EI53</f>
        <v>0.6357117030251899</v>
      </c>
      <c r="EH54" s="162">
        <f>EH53/EI53</f>
        <v>0.3642882969748102</v>
      </c>
      <c r="EI54" s="162">
        <f>EI53/EI56</f>
        <v>0.34740919083010574</v>
      </c>
      <c r="EJ54" s="425">
        <f>EJ53/EL53</f>
        <v>0.5359593187505045</v>
      </c>
      <c r="EK54" s="307">
        <f>EK53/EL53</f>
        <v>0.46404068124949555</v>
      </c>
      <c r="EL54" s="426">
        <f>EL53/EL56</f>
        <v>0.447401682857246</v>
      </c>
      <c r="EM54" s="306">
        <f>EM53/EN53</f>
        <v>0.07052291994898342</v>
      </c>
      <c r="EN54" s="427">
        <f>EN53/EN53</f>
        <v>1</v>
      </c>
      <c r="EO54" s="425">
        <f>EO53/EQ53</f>
        <v>0.6884036144578313</v>
      </c>
      <c r="EP54" s="307">
        <f>EP53/EQ53</f>
        <v>0.3115963855421687</v>
      </c>
      <c r="EQ54" s="488">
        <f>EQ53/EQ53</f>
        <v>1</v>
      </c>
      <c r="ER54" s="425">
        <f>ER53/ET53</f>
        <v>0.8878065750565316</v>
      </c>
      <c r="ES54" s="307">
        <f>ES53/ET53</f>
        <v>0.11219342494346843</v>
      </c>
      <c r="ET54" s="488">
        <f>ET53/ET53</f>
        <v>1</v>
      </c>
      <c r="EU54" s="320" t="s">
        <v>51</v>
      </c>
      <c r="EV54" s="161">
        <f>EV53/EX53</f>
        <v>0.6001831501831502</v>
      </c>
      <c r="EW54" s="162">
        <f>EW53/EX53</f>
        <v>0.39981684981684984</v>
      </c>
      <c r="EX54" s="162">
        <f>EX53/EX56</f>
        <v>0.3513664249860569</v>
      </c>
      <c r="EY54" s="425">
        <f>EY53/FA53</f>
        <v>0.49869740269992896</v>
      </c>
      <c r="EZ54" s="307">
        <f>EZ53/FA53</f>
        <v>0.5013025973000711</v>
      </c>
      <c r="FA54" s="426">
        <f>FA53/FA56</f>
        <v>0.4643158241999927</v>
      </c>
      <c r="FB54" s="306">
        <f>FB53/FC53</f>
        <v>0.08548119269366833</v>
      </c>
      <c r="FC54" s="427">
        <f>FC53/FC53</f>
        <v>1</v>
      </c>
      <c r="FD54" s="425">
        <f>FD53/FF53</f>
        <v>0.7003324362830458</v>
      </c>
      <c r="FE54" s="307">
        <f>FE53/FF53</f>
        <v>0.29966756371695424</v>
      </c>
      <c r="FF54" s="488">
        <f>FF53/FF53</f>
        <v>1</v>
      </c>
      <c r="FG54" s="425">
        <f>FG53/FI53</f>
        <v>0.8888188976377953</v>
      </c>
      <c r="FH54" s="307">
        <f>FH53/FI53</f>
        <v>0.11118110236220473</v>
      </c>
      <c r="FI54" s="488">
        <f>FI53/FI53</f>
        <v>1</v>
      </c>
      <c r="FJ54" s="320" t="s">
        <v>51</v>
      </c>
      <c r="FK54" s="161">
        <f>FK53/FM53</f>
        <v>0.5925763553996785</v>
      </c>
      <c r="FL54" s="162">
        <f>FL53/FM53</f>
        <v>0.4074236446003215</v>
      </c>
      <c r="FM54" s="162">
        <f>FM53/FM56</f>
        <v>0.3205827926260804</v>
      </c>
      <c r="FN54" s="425">
        <f>FN53/FP53</f>
        <v>0.5433943089430894</v>
      </c>
      <c r="FO54" s="307">
        <f>FO53/FP53</f>
        <v>0.4606707317073171</v>
      </c>
      <c r="FP54" s="426">
        <f>FP53/FP56</f>
        <v>0.4228984012377514</v>
      </c>
      <c r="FQ54" s="306">
        <f>FQ53/FR53</f>
        <v>0.13653913653913655</v>
      </c>
      <c r="FR54" s="427">
        <f>FR53/FR53</f>
        <v>1</v>
      </c>
      <c r="FS54" s="425">
        <f>FS53/FU53</f>
        <v>0.7013278473910604</v>
      </c>
      <c r="FT54" s="307">
        <f>FT53/FU53</f>
        <v>0.2986721526089396</v>
      </c>
      <c r="FU54" s="488">
        <f>FU53/FU53</f>
        <v>1</v>
      </c>
      <c r="FV54" s="425">
        <f>FV53/FX53</f>
        <v>0.8389587469666887</v>
      </c>
      <c r="FW54" s="307">
        <f>FW53/FX53</f>
        <v>0.16104125303331127</v>
      </c>
      <c r="FX54" s="488">
        <f>FX53/FX53</f>
        <v>1</v>
      </c>
      <c r="FY54" s="525" t="s">
        <v>51</v>
      </c>
      <c r="FZ54" s="161">
        <f>FZ53/GB53</f>
        <v>0.6093957115009747</v>
      </c>
      <c r="GA54" s="162">
        <f>GA53/GB53</f>
        <v>0.39060428849902534</v>
      </c>
      <c r="GB54" s="162">
        <f>GB53/GB56</f>
        <v>0.35354231481116843</v>
      </c>
      <c r="GC54" s="425">
        <f>GC53/GE53</f>
        <v>0.5408149547522517</v>
      </c>
      <c r="GD54" s="307">
        <f>GD53/GE53</f>
        <v>0.4591850452477482</v>
      </c>
      <c r="GE54" s="526">
        <f>GE53/GE56</f>
        <v>0.45059012567668383</v>
      </c>
      <c r="GF54" s="306">
        <f>GF53/GG53</f>
        <v>0.08518185289948411</v>
      </c>
      <c r="GG54" s="427">
        <f>GG53/GG53</f>
        <v>1</v>
      </c>
      <c r="GH54" s="425">
        <f>GH53/GJ53</f>
        <v>0.6956498986066593</v>
      </c>
      <c r="GI54" s="307">
        <f>GI53/GJ53</f>
        <v>0.30435010139334073</v>
      </c>
      <c r="GJ54" s="488">
        <f>GJ53/GJ53</f>
        <v>1</v>
      </c>
      <c r="GK54" s="425">
        <f>GK53/GM53</f>
        <v>0.8758205183518752</v>
      </c>
      <c r="GL54" s="307">
        <f>GL53/GM53</f>
        <v>0.12417948164812476</v>
      </c>
      <c r="GM54" s="488">
        <f>GM53/GM53</f>
        <v>1</v>
      </c>
    </row>
    <row r="55" spans="1:181" ht="12.75">
      <c r="A55" t="s">
        <v>84</v>
      </c>
      <c r="M55" s="337"/>
      <c r="N55" s="337"/>
      <c r="O55" s="527"/>
      <c r="P55" t="s">
        <v>84</v>
      </c>
      <c r="AE55" t="s">
        <v>84</v>
      </c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527"/>
      <c r="AT55" t="s">
        <v>84</v>
      </c>
      <c r="BI55" t="s">
        <v>84</v>
      </c>
      <c r="BX55" t="s">
        <v>84</v>
      </c>
      <c r="CM55" t="s">
        <v>84</v>
      </c>
      <c r="DB55" t="s">
        <v>84</v>
      </c>
      <c r="DQ55" t="s">
        <v>84</v>
      </c>
      <c r="EF55" t="s">
        <v>84</v>
      </c>
      <c r="EU55" t="s">
        <v>84</v>
      </c>
      <c r="FJ55" t="s">
        <v>84</v>
      </c>
      <c r="FY55" t="s">
        <v>84</v>
      </c>
    </row>
    <row r="56" spans="1:195" ht="12.75">
      <c r="A56" s="528" t="s">
        <v>48</v>
      </c>
      <c r="B56" s="529">
        <f>B16+B53</f>
        <v>41994</v>
      </c>
      <c r="C56" s="529">
        <f>C16+C53</f>
        <v>10966</v>
      </c>
      <c r="D56" s="529">
        <f>D16+D53</f>
        <v>52960</v>
      </c>
      <c r="E56" s="529">
        <f>E16+E53</f>
        <v>19700</v>
      </c>
      <c r="F56" s="529">
        <f>F16+F53</f>
        <v>10493</v>
      </c>
      <c r="G56" s="529">
        <f>G16+G53</f>
        <v>30193</v>
      </c>
      <c r="H56" s="529">
        <f>H16+H53</f>
        <v>1248</v>
      </c>
      <c r="I56" s="529">
        <f>I16+I53</f>
        <v>31441</v>
      </c>
      <c r="J56" s="529">
        <f>J16+J53</f>
        <v>9063</v>
      </c>
      <c r="K56" s="529">
        <f>K16+K53</f>
        <v>10637</v>
      </c>
      <c r="L56" s="529">
        <f>L16+L53</f>
        <v>19700</v>
      </c>
      <c r="M56" s="529">
        <f>M16+M53</f>
        <v>8168</v>
      </c>
      <c r="N56" s="529">
        <f>N16+N53</f>
        <v>2325</v>
      </c>
      <c r="O56" s="529">
        <f>O16+O53</f>
        <v>10493</v>
      </c>
      <c r="P56" s="530" t="s">
        <v>48</v>
      </c>
      <c r="Q56" s="529">
        <f>Q16+Q53</f>
        <v>38353</v>
      </c>
      <c r="R56" s="529">
        <f>R16+R53</f>
        <v>11636</v>
      </c>
      <c r="S56" s="529">
        <f>S16+S53</f>
        <v>49989</v>
      </c>
      <c r="T56" s="529">
        <f>T16+T53</f>
        <v>18720</v>
      </c>
      <c r="U56" s="529">
        <f>U16+U53</f>
        <v>10271</v>
      </c>
      <c r="V56" s="529">
        <f>V16+V53</f>
        <v>28991</v>
      </c>
      <c r="W56" s="529">
        <f>W16+W53</f>
        <v>3029</v>
      </c>
      <c r="X56" s="529">
        <f>X16+X53</f>
        <v>32020</v>
      </c>
      <c r="Y56" s="529">
        <f>Y16+Y53</f>
        <v>8423</v>
      </c>
      <c r="Z56" s="529">
        <f>Z16+Z53</f>
        <v>10297</v>
      </c>
      <c r="AA56" s="529">
        <f>AA16+AA53</f>
        <v>18720</v>
      </c>
      <c r="AB56" s="529">
        <f>AB16+AB53</f>
        <v>8205</v>
      </c>
      <c r="AC56" s="529">
        <f>AC16+AC53</f>
        <v>2066</v>
      </c>
      <c r="AD56" s="529">
        <f>AD16+AD53</f>
        <v>10271</v>
      </c>
      <c r="AE56" s="531" t="s">
        <v>48</v>
      </c>
      <c r="AF56" s="529">
        <f>AF16+AF53</f>
        <v>39855</v>
      </c>
      <c r="AG56" s="529">
        <f>AG16+AG53</f>
        <v>11255</v>
      </c>
      <c r="AH56" s="529">
        <f>AH16+AH53</f>
        <v>51110</v>
      </c>
      <c r="AI56" s="529">
        <f>AI16+AI53</f>
        <v>19039</v>
      </c>
      <c r="AJ56" s="529">
        <f>AJ16+AJ53</f>
        <v>10422</v>
      </c>
      <c r="AK56" s="529">
        <f>AK16+AK53</f>
        <v>29461</v>
      </c>
      <c r="AL56" s="529">
        <f>AL16+AL53</f>
        <v>3864</v>
      </c>
      <c r="AM56" s="529">
        <f>AM16+AM53</f>
        <v>33325</v>
      </c>
      <c r="AN56" s="529">
        <f>AN16+AN53</f>
        <v>8655</v>
      </c>
      <c r="AO56" s="529">
        <f>AO16+AO53</f>
        <v>10384</v>
      </c>
      <c r="AP56" s="529">
        <f>AP16+AP53</f>
        <v>19039</v>
      </c>
      <c r="AQ56" s="529">
        <f>AQ16+AQ53</f>
        <v>8353</v>
      </c>
      <c r="AR56" s="529">
        <f>AR16+AR53</f>
        <v>2069</v>
      </c>
      <c r="AS56" s="529">
        <f>AS16+AS53</f>
        <v>10422</v>
      </c>
      <c r="AT56" s="530" t="s">
        <v>48</v>
      </c>
      <c r="AU56" s="529">
        <f>AU16+AU53</f>
        <v>35427</v>
      </c>
      <c r="AV56" s="529">
        <f>AV16+AV53</f>
        <v>9949</v>
      </c>
      <c r="AW56" s="529">
        <f>AW16+AW53</f>
        <v>45376</v>
      </c>
      <c r="AX56" s="529">
        <f>AX16+AX53</f>
        <v>18232</v>
      </c>
      <c r="AY56" s="529">
        <f>AY16+AY53</f>
        <v>8901</v>
      </c>
      <c r="AZ56" s="529">
        <f>AZ16+AZ53</f>
        <v>27133</v>
      </c>
      <c r="BA56" s="529">
        <f>BA16+BA53</f>
        <v>3044</v>
      </c>
      <c r="BB56" s="529">
        <f>BB16+BB53</f>
        <v>30177</v>
      </c>
      <c r="BC56" s="529">
        <f>BC16+BC53</f>
        <v>8488</v>
      </c>
      <c r="BD56" s="529">
        <f>BD16+BD53</f>
        <v>9744</v>
      </c>
      <c r="BE56" s="529">
        <f>BE16+BE53</f>
        <v>18232</v>
      </c>
      <c r="BF56" s="529">
        <f>BF16+BF53</f>
        <v>6961</v>
      </c>
      <c r="BG56" s="529">
        <f>BG16+BG53</f>
        <v>1940</v>
      </c>
      <c r="BH56" s="529">
        <f>BH16+BH53</f>
        <v>8901</v>
      </c>
      <c r="BI56" s="528" t="s">
        <v>48</v>
      </c>
      <c r="BJ56" s="529">
        <f>BJ16+BJ53</f>
        <v>38595</v>
      </c>
      <c r="BK56" s="529">
        <f>BK16+BK53</f>
        <v>9795</v>
      </c>
      <c r="BL56" s="529">
        <f>BL16+BL53</f>
        <v>48390</v>
      </c>
      <c r="BM56" s="529">
        <f>BM16+BM53</f>
        <v>18859</v>
      </c>
      <c r="BN56" s="529">
        <f>BN16+BN53</f>
        <v>9035</v>
      </c>
      <c r="BO56" s="529">
        <f>BO16+BO53</f>
        <v>27894</v>
      </c>
      <c r="BP56" s="529">
        <f>BP16+BP53</f>
        <v>3095</v>
      </c>
      <c r="BQ56" s="529">
        <f>BQ16+BQ53</f>
        <v>30989</v>
      </c>
      <c r="BR56" s="529">
        <f>BR16+BR53</f>
        <v>9012</v>
      </c>
      <c r="BS56" s="529">
        <f>BS16+BS53</f>
        <v>9847</v>
      </c>
      <c r="BT56" s="529">
        <f>BT16+BT53</f>
        <v>18859</v>
      </c>
      <c r="BU56" s="529">
        <f>BU16+BU53</f>
        <v>7244</v>
      </c>
      <c r="BV56" s="529">
        <f>BV16+BV53</f>
        <v>1791</v>
      </c>
      <c r="BW56" s="529">
        <f>BW16+BW53</f>
        <v>9035</v>
      </c>
      <c r="BX56" s="528" t="s">
        <v>48</v>
      </c>
      <c r="BY56" s="529">
        <f>BY16+BY53</f>
        <v>28734</v>
      </c>
      <c r="BZ56" s="529">
        <f>BZ16+BZ53</f>
        <v>8241</v>
      </c>
      <c r="CA56" s="529">
        <f>CA16+CA53</f>
        <v>36975</v>
      </c>
      <c r="CB56" s="529">
        <f>CB16+CB53</f>
        <v>16855</v>
      </c>
      <c r="CC56" s="529">
        <f>CC16+CC53</f>
        <v>7782</v>
      </c>
      <c r="CD56" s="529">
        <f>CD16+CD53</f>
        <v>24637</v>
      </c>
      <c r="CE56" s="529">
        <f>CE16+CE53</f>
        <v>3274</v>
      </c>
      <c r="CF56" s="529">
        <f>CF16+CF53</f>
        <v>27911</v>
      </c>
      <c r="CG56" s="529">
        <f>CG16+CG53</f>
        <v>8443</v>
      </c>
      <c r="CH56" s="529">
        <f>CH16+CH53</f>
        <v>8412</v>
      </c>
      <c r="CI56" s="529">
        <f>CI16+CI53</f>
        <v>16855</v>
      </c>
      <c r="CJ56" s="529">
        <f>CJ16+CJ53</f>
        <v>5864</v>
      </c>
      <c r="CK56" s="529">
        <f>CK16+CK53</f>
        <v>1918</v>
      </c>
      <c r="CL56" s="529">
        <f>CL16+CL53</f>
        <v>7782</v>
      </c>
      <c r="CM56" s="528" t="s">
        <v>48</v>
      </c>
      <c r="CN56" s="529">
        <f>CN16+CN53</f>
        <v>20898</v>
      </c>
      <c r="CO56" s="529">
        <f>CO16+CO53</f>
        <v>7040</v>
      </c>
      <c r="CP56" s="529">
        <f>CP16+CP53</f>
        <v>27938</v>
      </c>
      <c r="CQ56" s="529">
        <f>CQ16+CQ53</f>
        <v>16145</v>
      </c>
      <c r="CR56" s="529">
        <f>CR16+CR53</f>
        <v>6903</v>
      </c>
      <c r="CS56" s="529">
        <f>CS16+CS53</f>
        <v>23048</v>
      </c>
      <c r="CT56" s="529">
        <f>CT16+CT53</f>
        <v>2244</v>
      </c>
      <c r="CU56" s="529">
        <f>CU16+CU53</f>
        <v>25292</v>
      </c>
      <c r="CV56" s="529">
        <f>CV16+CV53</f>
        <v>9070</v>
      </c>
      <c r="CW56" s="529">
        <f>CW16+CW53</f>
        <v>7075</v>
      </c>
      <c r="CX56" s="529">
        <f>CX16+CX53</f>
        <v>16145</v>
      </c>
      <c r="CY56" s="529">
        <f>CY16+CY53</f>
        <v>5569</v>
      </c>
      <c r="CZ56" s="529">
        <f>CZ16+CZ53</f>
        <v>1334</v>
      </c>
      <c r="DA56" s="529">
        <f>DA16+DA53</f>
        <v>6903</v>
      </c>
      <c r="DB56" s="528" t="s">
        <v>48</v>
      </c>
      <c r="DC56" s="529">
        <f>DC16+DC53</f>
        <v>16609</v>
      </c>
      <c r="DD56" s="529">
        <f>DD16+DD53</f>
        <v>4828</v>
      </c>
      <c r="DE56" s="529">
        <f>DE16+DE53</f>
        <v>21437</v>
      </c>
      <c r="DF56" s="529">
        <f>DF16+DF53</f>
        <v>12468</v>
      </c>
      <c r="DG56" s="529">
        <f>DG16+DG53</f>
        <v>5414</v>
      </c>
      <c r="DH56" s="529">
        <f>DH16+DH53</f>
        <v>17882</v>
      </c>
      <c r="DI56" s="529">
        <f>DI16+DI53</f>
        <v>2884</v>
      </c>
      <c r="DJ56" s="529">
        <f>DJ16+DJ53</f>
        <v>20766</v>
      </c>
      <c r="DK56" s="529">
        <f>DK16+DK53</f>
        <v>6291</v>
      </c>
      <c r="DL56" s="529">
        <f>DL16+DL53</f>
        <v>6177</v>
      </c>
      <c r="DM56" s="529">
        <f>DM16+DM53</f>
        <v>12468</v>
      </c>
      <c r="DN56" s="529">
        <f>DN16+DN53</f>
        <v>4228</v>
      </c>
      <c r="DO56" s="529">
        <f>DO16+DO53</f>
        <v>1186</v>
      </c>
      <c r="DP56" s="529">
        <f>DP16+DP53</f>
        <v>5414</v>
      </c>
      <c r="DQ56" s="528" t="s">
        <v>48</v>
      </c>
      <c r="DR56" s="529">
        <f>DR16+DR53</f>
        <v>28736</v>
      </c>
      <c r="DS56" s="529">
        <f>DS16+DS53</f>
        <v>7875</v>
      </c>
      <c r="DT56" s="529">
        <f>DT16+DT53</f>
        <v>36611</v>
      </c>
      <c r="DU56" s="529">
        <f>DU16+DU53</f>
        <v>18195</v>
      </c>
      <c r="DV56" s="529">
        <f>DV16+DV53</f>
        <v>7948</v>
      </c>
      <c r="DW56" s="529">
        <f>DW16+DW53</f>
        <v>26143</v>
      </c>
      <c r="DX56" s="529">
        <f>DX16+DX53</f>
        <v>3185</v>
      </c>
      <c r="DY56" s="529">
        <f>DY16+DY53</f>
        <v>29328</v>
      </c>
      <c r="DZ56" s="529">
        <f>DZ16+DZ53</f>
        <v>8768</v>
      </c>
      <c r="EA56" s="529">
        <f>EA16+EA53</f>
        <v>9427</v>
      </c>
      <c r="EB56" s="529">
        <f>EB16+EB53</f>
        <v>18195</v>
      </c>
      <c r="EC56" s="529">
        <f>EC16+EC53</f>
        <v>6065</v>
      </c>
      <c r="ED56" s="529">
        <f>ED16+ED53</f>
        <v>1883</v>
      </c>
      <c r="EE56" s="529">
        <f>EE16+EE53</f>
        <v>7948</v>
      </c>
      <c r="EF56" s="528" t="s">
        <v>48</v>
      </c>
      <c r="EG56" s="529">
        <f>EG16+EG53</f>
        <v>36850</v>
      </c>
      <c r="EH56" s="529">
        <f>EH16+EH53</f>
        <v>10915</v>
      </c>
      <c r="EI56" s="529">
        <f>EI16+EI53</f>
        <v>47765</v>
      </c>
      <c r="EJ56" s="529">
        <f>EJ16+EJ53</f>
        <v>18600</v>
      </c>
      <c r="EK56" s="529">
        <f>EK16+EK53</f>
        <v>9091</v>
      </c>
      <c r="EL56" s="529">
        <f>EL16+EL53</f>
        <v>27691</v>
      </c>
      <c r="EM56" s="529">
        <f>EM16+EM53</f>
        <v>2586</v>
      </c>
      <c r="EN56" s="529">
        <f>EN16+EN53</f>
        <v>30277</v>
      </c>
      <c r="EO56" s="529">
        <f>EO16+EO53</f>
        <v>8522</v>
      </c>
      <c r="EP56" s="529">
        <f>EP16+EP53</f>
        <v>10078</v>
      </c>
      <c r="EQ56" s="529">
        <f>EQ16+EQ53</f>
        <v>18600</v>
      </c>
      <c r="ER56" s="529">
        <f>ER16+ER53</f>
        <v>7120</v>
      </c>
      <c r="ES56" s="529">
        <f>ES16+ES53</f>
        <v>1971</v>
      </c>
      <c r="ET56" s="529">
        <f>ET16+ET53</f>
        <v>9091</v>
      </c>
      <c r="EU56" s="528" t="s">
        <v>48</v>
      </c>
      <c r="EV56" s="529">
        <f>EV16+EV53</f>
        <v>35817</v>
      </c>
      <c r="EW56" s="529">
        <f>EW16+EW53</f>
        <v>10801</v>
      </c>
      <c r="EX56" s="529">
        <f>EX16+EX53</f>
        <v>46618</v>
      </c>
      <c r="EY56" s="529">
        <f>EY16+EY53</f>
        <v>17477</v>
      </c>
      <c r="EZ56" s="529">
        <f>EZ16+EZ53</f>
        <v>9804</v>
      </c>
      <c r="FA56" s="529">
        <f>FA16+FA53</f>
        <v>27281</v>
      </c>
      <c r="FB56" s="529">
        <f>FB16+FB53</f>
        <v>3262</v>
      </c>
      <c r="FC56" s="529">
        <f>FC16+FC53</f>
        <v>30543</v>
      </c>
      <c r="FD56" s="529">
        <f>FD16+FD53</f>
        <v>8402</v>
      </c>
      <c r="FE56" s="529">
        <f>FE16+FE53</f>
        <v>9075</v>
      </c>
      <c r="FF56" s="529">
        <f>FF16+FF53</f>
        <v>17477</v>
      </c>
      <c r="FG56" s="529">
        <f>FG16+FG53</f>
        <v>7998</v>
      </c>
      <c r="FH56" s="529">
        <f>FH16+FH53</f>
        <v>1806</v>
      </c>
      <c r="FI56" s="529">
        <f>FI16+FI53</f>
        <v>9804</v>
      </c>
      <c r="FJ56" s="528" t="s">
        <v>48</v>
      </c>
      <c r="FK56" s="529">
        <f>FK16+FK53</f>
        <v>33613</v>
      </c>
      <c r="FL56" s="529">
        <f>FL16+FL53</f>
        <v>9078</v>
      </c>
      <c r="FM56" s="529">
        <f>FM16+FM53</f>
        <v>42691</v>
      </c>
      <c r="FN56" s="529">
        <f>FN16+FN53</f>
        <v>15778</v>
      </c>
      <c r="FO56" s="529">
        <f>FO16+FO53</f>
        <v>7530</v>
      </c>
      <c r="FP56" s="529">
        <f>FP16+FP53</f>
        <v>23268</v>
      </c>
      <c r="FQ56" s="529">
        <f>FQ16+FQ53</f>
        <v>4119</v>
      </c>
      <c r="FR56" s="529">
        <f>FR16+FR53</f>
        <v>27387</v>
      </c>
      <c r="FS56" s="529">
        <f>FS16+FS53</f>
        <v>7417</v>
      </c>
      <c r="FT56" s="529">
        <f>FT16+FT53</f>
        <v>8361</v>
      </c>
      <c r="FU56" s="529">
        <f>FU16+FU53</f>
        <v>15778</v>
      </c>
      <c r="FV56" s="529">
        <f>FV16+FV53</f>
        <v>5731</v>
      </c>
      <c r="FW56" s="529">
        <f>FW16+FW53</f>
        <v>1799</v>
      </c>
      <c r="FX56" s="532">
        <f>FX16+FX53</f>
        <v>7530</v>
      </c>
      <c r="FY56" s="528" t="s">
        <v>48</v>
      </c>
      <c r="FZ56" s="532">
        <f>FZ16+FZ53</f>
        <v>395481</v>
      </c>
      <c r="GA56" s="532">
        <f>GA16+GA53</f>
        <v>112379</v>
      </c>
      <c r="GB56" s="529">
        <f>SUM(FZ56:GA56)</f>
        <v>507860</v>
      </c>
      <c r="GC56" s="532">
        <f>GC16+GC53</f>
        <v>210068</v>
      </c>
      <c r="GD56" s="532">
        <f>GD16+GD53</f>
        <v>103594</v>
      </c>
      <c r="GE56" s="532">
        <f>GE16+GE53</f>
        <v>313662</v>
      </c>
      <c r="GF56" s="532">
        <f>GF16+GF53</f>
        <v>35834</v>
      </c>
      <c r="GG56" s="532">
        <f>GG16+GG53</f>
        <v>349496</v>
      </c>
      <c r="GH56" s="532">
        <f>GH16+GH53</f>
        <v>100554</v>
      </c>
      <c r="GI56" s="532">
        <f>GI16+GI53</f>
        <v>109514</v>
      </c>
      <c r="GJ56" s="532">
        <f>GJ16+GJ53</f>
        <v>210068</v>
      </c>
      <c r="GK56" s="532">
        <f>GK16+GK53</f>
        <v>81506</v>
      </c>
      <c r="GL56" s="532">
        <f>GL16+GL53</f>
        <v>22088</v>
      </c>
      <c r="GM56" s="533">
        <f>GM16+GM53</f>
        <v>103594</v>
      </c>
    </row>
    <row r="57" spans="1:195" ht="12.75">
      <c r="A57" s="534" t="s">
        <v>51</v>
      </c>
      <c r="B57" s="535">
        <f>B56/D56</f>
        <v>0.7929380664652568</v>
      </c>
      <c r="C57" s="536">
        <f>C56/D56</f>
        <v>0.2070619335347432</v>
      </c>
      <c r="D57" s="536">
        <f>D56/D56</f>
        <v>1</v>
      </c>
      <c r="E57" s="537">
        <f>E56/G56</f>
        <v>0.6524691153578644</v>
      </c>
      <c r="F57" s="538">
        <f>F56/G56</f>
        <v>0.3475308846421356</v>
      </c>
      <c r="G57" s="538">
        <f>G56/G56</f>
        <v>1</v>
      </c>
      <c r="H57" s="539">
        <f>H56/I56</f>
        <v>0.03969339397601857</v>
      </c>
      <c r="I57" s="540">
        <f>I56/I56</f>
        <v>1</v>
      </c>
      <c r="J57" s="537">
        <f>J56/L56</f>
        <v>0.4600507614213198</v>
      </c>
      <c r="K57" s="538">
        <f>K56/L56</f>
        <v>0.5399492385786802</v>
      </c>
      <c r="L57" s="541">
        <f>L56/L56</f>
        <v>1</v>
      </c>
      <c r="M57" s="537">
        <f>M56/O56</f>
        <v>0.7784237110454589</v>
      </c>
      <c r="N57" s="538">
        <f>N56/O56</f>
        <v>0.22157628895454112</v>
      </c>
      <c r="O57" s="541">
        <f>O56/O56</f>
        <v>1</v>
      </c>
      <c r="P57" s="338" t="s">
        <v>51</v>
      </c>
      <c r="Q57" s="535">
        <f>Q56/S56</f>
        <v>0.7672287903338735</v>
      </c>
      <c r="R57" s="536">
        <f>R56/S56</f>
        <v>0.23277120966612655</v>
      </c>
      <c r="S57" s="536">
        <f>S56/S56</f>
        <v>1</v>
      </c>
      <c r="T57" s="537">
        <f>T56/V56</f>
        <v>0.6457176365078817</v>
      </c>
      <c r="U57" s="538">
        <f>U56/V56</f>
        <v>0.3542823634921182</v>
      </c>
      <c r="V57" s="538">
        <f>V56/V56</f>
        <v>1</v>
      </c>
      <c r="W57" s="539">
        <f>W56/X56</f>
        <v>0.09459712679575265</v>
      </c>
      <c r="X57" s="540">
        <f>X56/X56</f>
        <v>1</v>
      </c>
      <c r="Y57" s="537">
        <f>Y56/AA56</f>
        <v>0.4499465811965812</v>
      </c>
      <c r="Z57" s="538">
        <f>Z56/AA56</f>
        <v>0.5500534188034188</v>
      </c>
      <c r="AA57" s="541">
        <f>AA56/AA56</f>
        <v>1</v>
      </c>
      <c r="AB57" s="537">
        <f>AB56/AD56</f>
        <v>0.798851134261513</v>
      </c>
      <c r="AC57" s="538">
        <f>AC56/AD56</f>
        <v>0.201148865738487</v>
      </c>
      <c r="AD57" s="542">
        <f>AC56/AC56</f>
        <v>1</v>
      </c>
      <c r="AE57" s="342" t="s">
        <v>51</v>
      </c>
      <c r="AF57" s="535">
        <f>AF56/AH56</f>
        <v>0.7797886910585012</v>
      </c>
      <c r="AG57" s="536">
        <f>AG56/AH56</f>
        <v>0.22021130894149873</v>
      </c>
      <c r="AH57" s="536">
        <f>AH56/AH56</f>
        <v>1</v>
      </c>
      <c r="AI57" s="537">
        <f>AI56/AK56</f>
        <v>0.646244187230576</v>
      </c>
      <c r="AJ57" s="538">
        <f>AJ56/AK56</f>
        <v>0.35375581276942397</v>
      </c>
      <c r="AK57" s="538">
        <f>AK56/AK56</f>
        <v>1</v>
      </c>
      <c r="AL57" s="539">
        <f>AL56/AM56</f>
        <v>0.1159489872468117</v>
      </c>
      <c r="AM57" s="540">
        <f>AM56/AM56</f>
        <v>1</v>
      </c>
      <c r="AN57" s="537">
        <f>AN56/AP56</f>
        <v>0.4545932034245496</v>
      </c>
      <c r="AO57" s="538">
        <f>AO56/AP56</f>
        <v>0.5454067965754504</v>
      </c>
      <c r="AP57" s="541">
        <f>AP56/AP56</f>
        <v>1</v>
      </c>
      <c r="AQ57" s="537">
        <f>AQ56/AS56</f>
        <v>0.8014776434465554</v>
      </c>
      <c r="AR57" s="538">
        <f>AR56/AS56</f>
        <v>0.19852235655344463</v>
      </c>
      <c r="AS57" s="541">
        <f>AS56/AS56</f>
        <v>1</v>
      </c>
      <c r="AT57" s="338" t="s">
        <v>51</v>
      </c>
      <c r="AU57" s="535">
        <f>AU56/AW56</f>
        <v>0.7807431241184767</v>
      </c>
      <c r="AV57" s="536">
        <f>AV56/AW56</f>
        <v>0.21925687588152326</v>
      </c>
      <c r="AW57" s="536">
        <f>AW56/AW56</f>
        <v>1</v>
      </c>
      <c r="AX57" s="537">
        <f>AX56/AZ56</f>
        <v>0.6719492868462758</v>
      </c>
      <c r="AY57" s="538">
        <f>AY56/AZ56</f>
        <v>0.32805071315372425</v>
      </c>
      <c r="AZ57" s="538">
        <f>AZ56/AZ56</f>
        <v>1</v>
      </c>
      <c r="BA57" s="539">
        <f>BA56/BB56</f>
        <v>0.10087152467110713</v>
      </c>
      <c r="BB57" s="540">
        <f>BB56/BB56</f>
        <v>1</v>
      </c>
      <c r="BC57" s="537">
        <f>BC56/BE56</f>
        <v>0.4655550680122861</v>
      </c>
      <c r="BD57" s="538">
        <f>BD56/BE56</f>
        <v>0.5344449319877139</v>
      </c>
      <c r="BE57" s="541">
        <f>BE56/BE56</f>
        <v>1</v>
      </c>
      <c r="BF57" s="537">
        <f>BF56/BH56</f>
        <v>0.7820469610156162</v>
      </c>
      <c r="BG57" s="538">
        <f>BG56/BH56</f>
        <v>0.21795303898438378</v>
      </c>
      <c r="BH57" s="541">
        <f>BH56/BH56</f>
        <v>1</v>
      </c>
      <c r="BI57" s="342" t="s">
        <v>51</v>
      </c>
      <c r="BJ57" s="535">
        <f>BJ56/BL56</f>
        <v>0.7975821450712958</v>
      </c>
      <c r="BK57" s="536">
        <f>BK56/BL56</f>
        <v>0.2024178549287043</v>
      </c>
      <c r="BL57" s="536">
        <f>BL56/BL56</f>
        <v>1</v>
      </c>
      <c r="BM57" s="537">
        <f>BM56/BO56</f>
        <v>0.6760952176095217</v>
      </c>
      <c r="BN57" s="538">
        <f>BN56/BO56</f>
        <v>0.32390478239047826</v>
      </c>
      <c r="BO57" s="538">
        <f>BO56/BO56</f>
        <v>1</v>
      </c>
      <c r="BP57" s="539">
        <f>BP56/BQ56</f>
        <v>0.09987414889154216</v>
      </c>
      <c r="BQ57" s="540">
        <f>BQ56/BQ56</f>
        <v>1</v>
      </c>
      <c r="BR57" s="537">
        <f>BR56/BT56</f>
        <v>0.4778620287395938</v>
      </c>
      <c r="BS57" s="538">
        <f>BS56/BT56</f>
        <v>0.5221379712604062</v>
      </c>
      <c r="BT57" s="541">
        <f>BT56/BT56</f>
        <v>1</v>
      </c>
      <c r="BU57" s="537">
        <f>BU56/BW56</f>
        <v>0.801770890979524</v>
      </c>
      <c r="BV57" s="538">
        <f>BV56/BW56</f>
        <v>0.1982291090204759</v>
      </c>
      <c r="BW57" s="541">
        <f>BW56/BW56</f>
        <v>1</v>
      </c>
      <c r="BX57" s="342" t="s">
        <v>51</v>
      </c>
      <c r="BY57" s="535">
        <f>BY56/CA56</f>
        <v>0.7771196754563895</v>
      </c>
      <c r="BZ57" s="536">
        <f>BZ56/CA56</f>
        <v>0.22288032454361054</v>
      </c>
      <c r="CA57" s="536">
        <f>CA56/CA56</f>
        <v>1</v>
      </c>
      <c r="CB57" s="537">
        <f>CB56/CD56</f>
        <v>0.6841336201647928</v>
      </c>
      <c r="CC57" s="538">
        <f>CC56/CD56</f>
        <v>0.3158663798352072</v>
      </c>
      <c r="CD57" s="538">
        <f>CD56/CD56</f>
        <v>1</v>
      </c>
      <c r="CE57" s="539">
        <f>CE56/CF56</f>
        <v>0.1173014223782738</v>
      </c>
      <c r="CF57" s="540">
        <f>CF56/CF56</f>
        <v>1</v>
      </c>
      <c r="CG57" s="537">
        <f>CG56/CI56</f>
        <v>0.5009196084247998</v>
      </c>
      <c r="CH57" s="538">
        <f>CH56/CI56</f>
        <v>0.49908039157520023</v>
      </c>
      <c r="CI57" s="541">
        <f>CI56/CI56</f>
        <v>1</v>
      </c>
      <c r="CJ57" s="537">
        <f>CJ56/CL56</f>
        <v>0.7535337959393472</v>
      </c>
      <c r="CK57" s="538">
        <f>CK56/CL56</f>
        <v>0.24646620406065278</v>
      </c>
      <c r="CL57" s="541">
        <f>CL56/CL56</f>
        <v>1</v>
      </c>
      <c r="CM57" s="342" t="s">
        <v>51</v>
      </c>
      <c r="CN57" s="535">
        <f>CN56/CP56</f>
        <v>0.7480134583721096</v>
      </c>
      <c r="CO57" s="536">
        <f>CO56/CP56</f>
        <v>0.2519865416278903</v>
      </c>
      <c r="CP57" s="536">
        <f>CP56/CP56</f>
        <v>1</v>
      </c>
      <c r="CQ57" s="537">
        <f>CQ56/CS56</f>
        <v>0.7004946199236376</v>
      </c>
      <c r="CR57" s="538">
        <f>CR56/CS56</f>
        <v>0.29950538007636235</v>
      </c>
      <c r="CS57" s="538">
        <f>CS56/CS56</f>
        <v>1</v>
      </c>
      <c r="CT57" s="539">
        <f>CT56/CU56</f>
        <v>0.08872370710105962</v>
      </c>
      <c r="CU57" s="540">
        <f>CU56/CU56</f>
        <v>1</v>
      </c>
      <c r="CV57" s="537">
        <f>CV56/CX56</f>
        <v>0.5617838340043357</v>
      </c>
      <c r="CW57" s="538">
        <f>CW56/CX56</f>
        <v>0.4382161659956643</v>
      </c>
      <c r="CX57" s="541">
        <f>CX56/CX56</f>
        <v>1</v>
      </c>
      <c r="CY57" s="537">
        <f>CY56/DA56</f>
        <v>0.8067506881066203</v>
      </c>
      <c r="CZ57" s="538">
        <f>CZ56/DA56</f>
        <v>0.19324931189337968</v>
      </c>
      <c r="DA57" s="541">
        <f>DA56/DA56</f>
        <v>1</v>
      </c>
      <c r="DB57" s="342" t="s">
        <v>51</v>
      </c>
      <c r="DC57" s="535">
        <f>DC56/DE56</f>
        <v>0.774781919111816</v>
      </c>
      <c r="DD57" s="536">
        <f>DD56/DE56</f>
        <v>0.22521808088818399</v>
      </c>
      <c r="DE57" s="536">
        <f>DE56/DE56</f>
        <v>1</v>
      </c>
      <c r="DF57" s="537">
        <f>DF56/DH56</f>
        <v>0.6972374454758975</v>
      </c>
      <c r="DG57" s="538">
        <f>DG56/DH56</f>
        <v>0.30276255452410245</v>
      </c>
      <c r="DH57" s="538">
        <f>DH56/DH56</f>
        <v>1</v>
      </c>
      <c r="DI57" s="539">
        <f>DI56/DJ56</f>
        <v>0.13888086294905133</v>
      </c>
      <c r="DJ57" s="540">
        <f>DJ56/DJ56</f>
        <v>1</v>
      </c>
      <c r="DK57" s="537">
        <f>DK56/DM56</f>
        <v>0.5045717035611165</v>
      </c>
      <c r="DL57" s="538">
        <f>DL56/DM56</f>
        <v>0.49542829643888353</v>
      </c>
      <c r="DM57" s="541">
        <f>DM56/DM56</f>
        <v>1</v>
      </c>
      <c r="DN57" s="537">
        <f>DN56/DP56</f>
        <v>0.7809383080901366</v>
      </c>
      <c r="DO57" s="538">
        <f>DO56/DP56</f>
        <v>0.21906169190986333</v>
      </c>
      <c r="DP57" s="541">
        <f>DP56/DP56</f>
        <v>1</v>
      </c>
      <c r="DQ57" s="342" t="s">
        <v>51</v>
      </c>
      <c r="DR57" s="535">
        <f>DR56/DT56</f>
        <v>0.7849007129004943</v>
      </c>
      <c r="DS57" s="536">
        <f>DS56/DT56</f>
        <v>0.21509928709950563</v>
      </c>
      <c r="DT57" s="536">
        <f>DT56/DT56</f>
        <v>1</v>
      </c>
      <c r="DU57" s="537">
        <f>DU56/DW56</f>
        <v>0.6959798033890525</v>
      </c>
      <c r="DV57" s="538">
        <f>DV56/DW56</f>
        <v>0.3040201966109475</v>
      </c>
      <c r="DW57" s="538">
        <f>DW56/DW56</f>
        <v>1</v>
      </c>
      <c r="DX57" s="539">
        <f>DX56/DY56</f>
        <v>0.10859929078014184</v>
      </c>
      <c r="DY57" s="540">
        <f>DY56/DY56</f>
        <v>1</v>
      </c>
      <c r="DZ57" s="537">
        <f>DZ56/EB56</f>
        <v>0.48189062929376203</v>
      </c>
      <c r="EA57" s="538">
        <f>EA56/EB56</f>
        <v>0.518109370706238</v>
      </c>
      <c r="EB57" s="541">
        <f>EB56/EB56</f>
        <v>1</v>
      </c>
      <c r="EC57" s="537">
        <f>EC56/EE56</f>
        <v>0.7630850528434826</v>
      </c>
      <c r="ED57" s="538">
        <f>ED56/EE56</f>
        <v>0.23691494715651737</v>
      </c>
      <c r="EE57" s="541">
        <f>EE56/EE56</f>
        <v>1</v>
      </c>
      <c r="EF57" s="342" t="s">
        <v>51</v>
      </c>
      <c r="EG57" s="535">
        <f>EG56/EI56</f>
        <v>0.7714853972574061</v>
      </c>
      <c r="EH57" s="536">
        <f>EH56/EI56</f>
        <v>0.22851460274259394</v>
      </c>
      <c r="EI57" s="536">
        <f>EI56/EI56</f>
        <v>1</v>
      </c>
      <c r="EJ57" s="537">
        <f>EJ56/EL56</f>
        <v>0.6716983857571052</v>
      </c>
      <c r="EK57" s="538">
        <f>EK56/EL56</f>
        <v>0.3283016142428948</v>
      </c>
      <c r="EL57" s="538">
        <f>EL56/EL56</f>
        <v>1</v>
      </c>
      <c r="EM57" s="539">
        <f>EM56/EN56</f>
        <v>0.0854113683654259</v>
      </c>
      <c r="EN57" s="540">
        <f>EN56/EN56</f>
        <v>1</v>
      </c>
      <c r="EO57" s="537">
        <f>EO56/EQ56</f>
        <v>0.4581720430107527</v>
      </c>
      <c r="EP57" s="538">
        <f>EP56/EQ56</f>
        <v>0.5418279569892474</v>
      </c>
      <c r="EQ57" s="541">
        <f>EQ56/EQ56</f>
        <v>1</v>
      </c>
      <c r="ER57" s="537">
        <f>ER56/ET56</f>
        <v>0.7831921680783193</v>
      </c>
      <c r="ES57" s="538">
        <f>ES56/ET56</f>
        <v>0.2168078319216808</v>
      </c>
      <c r="ET57" s="541">
        <f>ET56/ET56</f>
        <v>1</v>
      </c>
      <c r="EU57" s="342" t="s">
        <v>51</v>
      </c>
      <c r="EV57" s="535">
        <f>EV56/EX56</f>
        <v>0.7683083787378265</v>
      </c>
      <c r="EW57" s="536">
        <f>EW56/EX56</f>
        <v>0.2316916212621734</v>
      </c>
      <c r="EX57" s="536">
        <f>EX56/EX56</f>
        <v>1</v>
      </c>
      <c r="EY57" s="537">
        <f>EY56/FA56</f>
        <v>0.6406290092005426</v>
      </c>
      <c r="EZ57" s="538">
        <f>EZ56/FA56</f>
        <v>0.3593709907994575</v>
      </c>
      <c r="FA57" s="538">
        <f>FA56/FA56</f>
        <v>1</v>
      </c>
      <c r="FB57" s="539">
        <f>FB56/FC56</f>
        <v>0.10680024882951904</v>
      </c>
      <c r="FC57" s="540">
        <f>FC56/FC56</f>
        <v>1</v>
      </c>
      <c r="FD57" s="537">
        <f>FD56/FF56</f>
        <v>0.4807461234765692</v>
      </c>
      <c r="FE57" s="538">
        <f>FE56/FF56</f>
        <v>0.5192538765234308</v>
      </c>
      <c r="FF57" s="541">
        <f>FF56/FF56</f>
        <v>1</v>
      </c>
      <c r="FG57" s="537">
        <f>FG56/FI56</f>
        <v>0.8157894736842105</v>
      </c>
      <c r="FH57" s="538">
        <f>FH56/FI56</f>
        <v>0.18421052631578946</v>
      </c>
      <c r="FI57" s="541">
        <f>FI56/FI56</f>
        <v>1</v>
      </c>
      <c r="FJ57" s="342" t="s">
        <v>51</v>
      </c>
      <c r="FK57" s="535">
        <f>FK56/FM56</f>
        <v>0.7873556487315828</v>
      </c>
      <c r="FL57" s="536">
        <f>FL56/FM56</f>
        <v>0.21264435126841724</v>
      </c>
      <c r="FM57" s="536">
        <f>FM56/FM56</f>
        <v>1</v>
      </c>
      <c r="FN57" s="537">
        <f>FN56/FP56</f>
        <v>0.6780986762936222</v>
      </c>
      <c r="FO57" s="538">
        <f>FO56/FP56</f>
        <v>0.32362042289840126</v>
      </c>
      <c r="FP57" s="538">
        <f>FP56/FP56</f>
        <v>1</v>
      </c>
      <c r="FQ57" s="539">
        <f>FQ56/FR56</f>
        <v>0.15039982473436303</v>
      </c>
      <c r="FR57" s="540">
        <f>FR56/FR56</f>
        <v>1</v>
      </c>
      <c r="FS57" s="537">
        <f>FS56/FU56</f>
        <v>0.4700849283812904</v>
      </c>
      <c r="FT57" s="538">
        <f>FT56/FU56</f>
        <v>0.5299150716187095</v>
      </c>
      <c r="FU57" s="541">
        <f>FU56/FU56</f>
        <v>1</v>
      </c>
      <c r="FV57" s="537">
        <f>FV56/FX56</f>
        <v>0.7610889774236388</v>
      </c>
      <c r="FW57" s="538">
        <f>FW56/FX56</f>
        <v>0.2389110225763612</v>
      </c>
      <c r="FX57" s="541">
        <f>FX56/FX56</f>
        <v>1</v>
      </c>
      <c r="FY57" s="342" t="s">
        <v>51</v>
      </c>
      <c r="FZ57" s="535">
        <f>FZ56/GB56</f>
        <v>0.7787205135273501</v>
      </c>
      <c r="GA57" s="536">
        <f>GA56/GB56</f>
        <v>0.22127948647264994</v>
      </c>
      <c r="GB57" s="536">
        <f>GB56/GB56</f>
        <v>1</v>
      </c>
      <c r="GC57" s="537">
        <f>GC56/GE56</f>
        <v>0.6697272860595163</v>
      </c>
      <c r="GD57" s="538">
        <f>GD56/GE56</f>
        <v>0.3302727139404837</v>
      </c>
      <c r="GE57" s="543">
        <f>GE56/GE56</f>
        <v>1</v>
      </c>
      <c r="GF57" s="539">
        <f>GF56/GG56</f>
        <v>0.10253050106438986</v>
      </c>
      <c r="GG57" s="540">
        <f>GG56/GG56</f>
        <v>1</v>
      </c>
      <c r="GH57" s="537">
        <f>GH56/GJ56</f>
        <v>0.47867357236704305</v>
      </c>
      <c r="GI57" s="538">
        <f>GI56/GJ56</f>
        <v>0.521326427632957</v>
      </c>
      <c r="GJ57" s="541">
        <f>GJ56/GJ56</f>
        <v>1</v>
      </c>
      <c r="GK57" s="537">
        <f>GK56/GM56</f>
        <v>0.7867830183215244</v>
      </c>
      <c r="GL57" s="538">
        <f>GL56/GM56</f>
        <v>0.21321698167847558</v>
      </c>
      <c r="GM57" s="541">
        <f>GM56/GM56</f>
        <v>1</v>
      </c>
    </row>
    <row r="58" spans="1:195" ht="12.75">
      <c r="A58" s="544" t="s">
        <v>85</v>
      </c>
      <c r="B58" s="545"/>
      <c r="F58" s="546">
        <v>6</v>
      </c>
      <c r="P58" s="544" t="s">
        <v>85</v>
      </c>
      <c r="U58" s="547">
        <v>8</v>
      </c>
      <c r="AE58" s="544" t="s">
        <v>85</v>
      </c>
      <c r="AF58" s="548"/>
      <c r="AG58" s="548"/>
      <c r="AH58" s="548"/>
      <c r="AI58" s="548"/>
      <c r="AJ58" s="547">
        <v>10</v>
      </c>
      <c r="AK58" s="548"/>
      <c r="AL58" s="548"/>
      <c r="AT58" s="544" t="s">
        <v>85</v>
      </c>
      <c r="AU58" s="548"/>
      <c r="AV58" s="548"/>
      <c r="AW58" s="548"/>
      <c r="AX58" s="548"/>
      <c r="AY58" s="547">
        <v>10</v>
      </c>
      <c r="AZ58" s="548"/>
      <c r="BA58" s="548"/>
      <c r="BI58" s="544" t="s">
        <v>85</v>
      </c>
      <c r="BJ58" s="548"/>
      <c r="BK58" s="548"/>
      <c r="BL58" s="548"/>
      <c r="BM58" s="548"/>
      <c r="BN58" s="549">
        <v>22</v>
      </c>
      <c r="BO58" s="548"/>
      <c r="BP58" s="548"/>
      <c r="BX58" s="544" t="s">
        <v>85</v>
      </c>
      <c r="BY58" s="548"/>
      <c r="BZ58" s="548"/>
      <c r="CA58" s="548"/>
      <c r="CB58" s="548"/>
      <c r="CC58" s="549">
        <v>5</v>
      </c>
      <c r="CD58" s="548"/>
      <c r="CE58" s="548"/>
      <c r="CM58" s="544" t="s">
        <v>85</v>
      </c>
      <c r="CN58" s="548"/>
      <c r="CO58" s="548"/>
      <c r="CP58" s="548"/>
      <c r="CQ58" s="548"/>
      <c r="CR58" s="550"/>
      <c r="CS58" s="548"/>
      <c r="CT58" s="548"/>
      <c r="DB58" s="544" t="s">
        <v>85</v>
      </c>
      <c r="DC58" s="548"/>
      <c r="DD58" s="548"/>
      <c r="DE58" s="548"/>
      <c r="DF58" s="548"/>
      <c r="DG58" s="551"/>
      <c r="DH58" s="548"/>
      <c r="DI58" s="548"/>
      <c r="DQ58" s="544" t="s">
        <v>85</v>
      </c>
      <c r="DR58" s="548"/>
      <c r="DS58" s="548"/>
      <c r="DT58" s="548"/>
      <c r="DU58" s="548"/>
      <c r="DV58" s="551"/>
      <c r="DW58" s="548"/>
      <c r="DX58" s="548"/>
      <c r="EF58" s="544" t="s">
        <v>85</v>
      </c>
      <c r="EG58" s="548"/>
      <c r="EH58" s="548"/>
      <c r="EI58" s="548"/>
      <c r="EJ58" s="548"/>
      <c r="EK58" s="550"/>
      <c r="EL58" s="548"/>
      <c r="EM58" s="548"/>
      <c r="EU58" s="544" t="s">
        <v>85</v>
      </c>
      <c r="EV58" s="548"/>
      <c r="EW58" s="548"/>
      <c r="EX58" s="548"/>
      <c r="EY58" s="548"/>
      <c r="EZ58" s="550"/>
      <c r="FA58" s="548"/>
      <c r="FB58" s="548"/>
      <c r="FJ58" s="544" t="s">
        <v>85</v>
      </c>
      <c r="FK58" s="548"/>
      <c r="FL58" s="548"/>
      <c r="FM58" s="548"/>
      <c r="FN58" s="548"/>
      <c r="FO58" s="550"/>
      <c r="FP58" s="548"/>
      <c r="FQ58" s="548"/>
      <c r="FY58" s="552" t="s">
        <v>86</v>
      </c>
      <c r="FZ58" s="553"/>
      <c r="GA58" s="553"/>
      <c r="GB58" s="553"/>
      <c r="GC58" s="554"/>
      <c r="GD58" s="555">
        <f>F58+U58+AJ58+AY58+BN58+CC58+CR58+DG58+DV58+EK58+EZ58+FO58</f>
        <v>61</v>
      </c>
      <c r="GE58" s="546">
        <f>GD58</f>
        <v>61</v>
      </c>
      <c r="GF58" s="556"/>
      <c r="GG58" s="557"/>
      <c r="GH58" s="558"/>
      <c r="GI58" s="559"/>
      <c r="GJ58" s="557"/>
      <c r="GK58" s="555">
        <f>GD58</f>
        <v>61</v>
      </c>
      <c r="GL58" s="560"/>
      <c r="GM58" s="561">
        <f>GK58+GL58</f>
        <v>61</v>
      </c>
    </row>
    <row r="59" spans="16:195" s="562" customFormat="1" ht="10.5" customHeight="1">
      <c r="P59" s="562" t="s">
        <v>87</v>
      </c>
      <c r="AE59" s="562" t="s">
        <v>87</v>
      </c>
      <c r="AT59" s="562" t="s">
        <v>88</v>
      </c>
      <c r="BX59" s="563" t="s">
        <v>89</v>
      </c>
      <c r="CM59" s="564" t="s">
        <v>90</v>
      </c>
      <c r="DB59" s="564" t="s">
        <v>90</v>
      </c>
      <c r="DQ59" t="s">
        <v>91</v>
      </c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 s="565"/>
      <c r="EG59" s="565"/>
      <c r="EH59" s="565"/>
      <c r="EI59" s="565"/>
      <c r="EJ59" s="565"/>
      <c r="EK59" s="565"/>
      <c r="EL59" s="565"/>
      <c r="EM59" s="565"/>
      <c r="EN59" s="565"/>
      <c r="EO59" s="565"/>
      <c r="EP59" s="565"/>
      <c r="EQ59" s="565"/>
      <c r="ER59" s="565"/>
      <c r="ES59" s="565"/>
      <c r="ET59" s="565"/>
      <c r="FY59" s="566" t="s">
        <v>92</v>
      </c>
      <c r="GF59" s="567"/>
      <c r="GG59" s="568"/>
      <c r="GH59" s="567"/>
      <c r="GI59" s="569"/>
      <c r="GJ59" s="568"/>
      <c r="GK59" s="567"/>
      <c r="GL59" s="569"/>
      <c r="GM59" s="568"/>
    </row>
    <row r="60" spans="121:195" s="562" customFormat="1" ht="12.75"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 s="565"/>
      <c r="EG60" s="565"/>
      <c r="EH60" s="565"/>
      <c r="EI60" s="565"/>
      <c r="EJ60" s="565"/>
      <c r="EK60" s="565"/>
      <c r="EL60" s="565"/>
      <c r="EM60" s="565"/>
      <c r="EN60" s="565"/>
      <c r="EO60" s="570"/>
      <c r="EP60" s="570"/>
      <c r="EQ60" s="570"/>
      <c r="ER60" s="570"/>
      <c r="ES60" s="570"/>
      <c r="ET60" s="570"/>
      <c r="FY60" s="571" t="s">
        <v>57</v>
      </c>
      <c r="FZ60" s="571"/>
      <c r="GA60" s="571"/>
      <c r="GB60" s="571" t="s">
        <v>93</v>
      </c>
      <c r="GC60" s="572"/>
      <c r="GD60" s="573"/>
      <c r="GE60" s="572">
        <f>SUM(GC60:GD60)</f>
        <v>0</v>
      </c>
      <c r="GF60" s="567"/>
      <c r="GG60" s="568"/>
      <c r="GH60" s="567"/>
      <c r="GI60" s="569"/>
      <c r="GJ60" s="568"/>
      <c r="GK60" s="567"/>
      <c r="GL60" s="569"/>
      <c r="GM60" s="568"/>
    </row>
    <row r="61" spans="121:195" s="562" customFormat="1" ht="12.75">
      <c r="DQ61" s="566" t="s">
        <v>92</v>
      </c>
      <c r="FY61" s="571" t="s">
        <v>94</v>
      </c>
      <c r="FZ61" s="571"/>
      <c r="GA61" s="571"/>
      <c r="GB61" s="571" t="s">
        <v>93</v>
      </c>
      <c r="GC61" s="574"/>
      <c r="GD61" s="575"/>
      <c r="GE61" s="574">
        <f>SUM(GC61:GD61)</f>
        <v>0</v>
      </c>
      <c r="GF61" s="567"/>
      <c r="GG61" s="568"/>
      <c r="GH61" s="567"/>
      <c r="GI61" s="569"/>
      <c r="GJ61" s="568"/>
      <c r="GK61" s="567"/>
      <c r="GL61" s="569"/>
      <c r="GM61" s="568"/>
    </row>
    <row r="62" spans="64:195" s="562" customFormat="1" ht="12.75">
      <c r="BL62" s="569"/>
      <c r="BM62" s="569"/>
      <c r="DQ62" s="571" t="s">
        <v>57</v>
      </c>
      <c r="DR62" s="571"/>
      <c r="DS62" s="571"/>
      <c r="DT62" s="571"/>
      <c r="DU62" s="572"/>
      <c r="DV62" s="573"/>
      <c r="DW62" s="576">
        <f>SUM(DU62:DV62)</f>
        <v>0</v>
      </c>
      <c r="DX62" s="562" t="s">
        <v>93</v>
      </c>
      <c r="FY62" s="577" t="s">
        <v>49</v>
      </c>
      <c r="FZ62" s="578"/>
      <c r="GA62" s="578"/>
      <c r="GB62" s="578" t="s">
        <v>93</v>
      </c>
      <c r="GC62" s="579">
        <f>SUM(GC60:GC61)</f>
        <v>0</v>
      </c>
      <c r="GD62" s="580">
        <f>SUM(GD60:GD61)</f>
        <v>0</v>
      </c>
      <c r="GE62" s="579">
        <f>SUM(GE60:GE61)</f>
        <v>0</v>
      </c>
      <c r="GF62" s="581"/>
      <c r="GG62" s="582"/>
      <c r="GH62" s="583">
        <f>GC62</f>
        <v>0</v>
      </c>
      <c r="GI62" s="584"/>
      <c r="GJ62" s="583">
        <f>GH62+GI62</f>
        <v>0</v>
      </c>
      <c r="GK62" s="583">
        <f>GD62</f>
        <v>0</v>
      </c>
      <c r="GL62" s="584"/>
      <c r="GM62" s="583">
        <f>GK62+GL62</f>
        <v>0</v>
      </c>
    </row>
    <row r="63" spans="64:195" ht="12.75">
      <c r="BL63" s="337"/>
      <c r="BM63" s="337"/>
      <c r="DQ63" s="571" t="s">
        <v>94</v>
      </c>
      <c r="DR63" s="571"/>
      <c r="DS63" s="571"/>
      <c r="DT63" s="571"/>
      <c r="DU63" s="574"/>
      <c r="DV63" s="575"/>
      <c r="DW63" s="585">
        <f>SUM(DU63:DV63)</f>
        <v>0</v>
      </c>
      <c r="DX63" s="562" t="s">
        <v>93</v>
      </c>
      <c r="DY63" s="562"/>
      <c r="DZ63" s="562"/>
      <c r="EA63" s="562"/>
      <c r="EB63" s="562"/>
      <c r="EC63" s="562"/>
      <c r="ED63" s="562"/>
      <c r="EE63" s="562"/>
      <c r="FY63" s="586" t="s">
        <v>95</v>
      </c>
      <c r="GF63" s="587"/>
      <c r="GG63" s="527"/>
      <c r="GH63" s="587"/>
      <c r="GI63" s="337"/>
      <c r="GJ63" s="527"/>
      <c r="GK63" s="587"/>
      <c r="GL63" s="337"/>
      <c r="GM63" s="527"/>
    </row>
    <row r="64" spans="19:195" ht="12.75">
      <c r="S64" s="588"/>
      <c r="BL64" s="337"/>
      <c r="BM64" s="337"/>
      <c r="DF64" s="337"/>
      <c r="DQ64" s="578" t="s">
        <v>49</v>
      </c>
      <c r="DR64" s="578"/>
      <c r="DS64" s="578"/>
      <c r="DT64" s="578"/>
      <c r="DU64" s="589">
        <f>SUM(DU62:DU63)</f>
        <v>0</v>
      </c>
      <c r="DV64" s="590">
        <f>SUM(DV62:DV63)</f>
        <v>0</v>
      </c>
      <c r="DW64" s="591">
        <f>SUM(DW62:DW63)</f>
        <v>0</v>
      </c>
      <c r="DX64" s="562" t="s">
        <v>93</v>
      </c>
      <c r="DY64" s="562"/>
      <c r="DZ64" s="562"/>
      <c r="EA64" s="562"/>
      <c r="EB64" s="562"/>
      <c r="EC64" s="562"/>
      <c r="ED64" s="562"/>
      <c r="EE64" s="562"/>
      <c r="EL64" s="588"/>
      <c r="FY64" s="592" t="s">
        <v>96</v>
      </c>
      <c r="FZ64" s="593">
        <f>FZ56</f>
        <v>395481</v>
      </c>
      <c r="GA64" s="593">
        <f>GA56</f>
        <v>112379</v>
      </c>
      <c r="GB64" s="593">
        <f>GB56</f>
        <v>507860</v>
      </c>
      <c r="GC64" s="593">
        <f>GC56+GC62</f>
        <v>210068</v>
      </c>
      <c r="GD64" s="593">
        <f>GD56+GD58+GD62</f>
        <v>103655</v>
      </c>
      <c r="GE64" s="594">
        <f>GE56+GE58+GE62</f>
        <v>313723</v>
      </c>
      <c r="GF64" s="594">
        <f>GF56</f>
        <v>35834</v>
      </c>
      <c r="GG64" s="595">
        <f>GG56</f>
        <v>349496</v>
      </c>
      <c r="GH64" s="593">
        <f>GH56+GH62</f>
        <v>100554</v>
      </c>
      <c r="GI64" s="593">
        <f>GI56</f>
        <v>109514</v>
      </c>
      <c r="GJ64" s="593">
        <f>GH64+GI64</f>
        <v>210068</v>
      </c>
      <c r="GK64" s="594">
        <f>GK56+GK58+GD62</f>
        <v>81567</v>
      </c>
      <c r="GL64" s="593">
        <f>GL56</f>
        <v>22088</v>
      </c>
      <c r="GM64" s="593">
        <f>GK64+GL64</f>
        <v>103655</v>
      </c>
    </row>
    <row r="65" spans="19:110" ht="12.75">
      <c r="S65" s="588"/>
      <c r="BL65" s="337"/>
      <c r="BM65" s="337"/>
      <c r="DF65" s="337"/>
    </row>
    <row r="66" spans="19:181" ht="12.75">
      <c r="S66" s="588"/>
      <c r="BL66" s="337"/>
      <c r="BM66" s="337"/>
      <c r="DF66" s="337"/>
      <c r="DQ66" s="596" t="s">
        <v>97</v>
      </c>
      <c r="DR66" s="597"/>
      <c r="DS66" s="597"/>
      <c r="DT66" s="597"/>
      <c r="DU66" s="598">
        <f>DU56+DU64</f>
        <v>18195</v>
      </c>
      <c r="DV66" s="598">
        <f>DV56+DV58+DV64</f>
        <v>7948</v>
      </c>
      <c r="DW66" s="598">
        <f>DW56+DW64</f>
        <v>26143</v>
      </c>
      <c r="DX66" s="597"/>
      <c r="DY66" s="597"/>
      <c r="DZ66" s="599">
        <f>DZ56+DU64</f>
        <v>8768</v>
      </c>
      <c r="EA66" s="599">
        <f>EA56</f>
        <v>9427</v>
      </c>
      <c r="EB66" s="598">
        <f>SUM(DZ66:EA66)</f>
        <v>18195</v>
      </c>
      <c r="EC66" s="599">
        <f>EC56+DV64</f>
        <v>6065</v>
      </c>
      <c r="ED66" s="599">
        <f>ED56</f>
        <v>1883</v>
      </c>
      <c r="EE66" s="598">
        <f>SUM(EC66:ED66)</f>
        <v>7948</v>
      </c>
      <c r="FY66" t="s">
        <v>98</v>
      </c>
    </row>
    <row r="67" spans="19:110" ht="12.75">
      <c r="S67" s="588"/>
      <c r="BL67" s="337"/>
      <c r="BM67" s="337"/>
      <c r="DF67" s="337"/>
    </row>
    <row r="68" spans="19:110" ht="12.75">
      <c r="S68" s="588"/>
      <c r="BL68" s="337"/>
      <c r="BM68" s="337"/>
      <c r="CR68" s="588"/>
      <c r="DF68" s="337"/>
    </row>
    <row r="69" spans="19:65" ht="12.75">
      <c r="S69" s="588"/>
      <c r="BL69" s="337"/>
      <c r="BM69" s="337"/>
    </row>
    <row r="70" spans="19:188" ht="12.75">
      <c r="S70" s="588"/>
      <c r="BL70" s="337"/>
      <c r="BM70" s="337"/>
      <c r="GF70" s="588"/>
    </row>
    <row r="71" spans="19:65" ht="12.75">
      <c r="S71" s="588"/>
      <c r="BL71" s="337"/>
      <c r="BM71" s="337"/>
    </row>
    <row r="72" ht="12.75">
      <c r="S72" s="588"/>
    </row>
    <row r="73" ht="12.75">
      <c r="S73" s="588"/>
    </row>
    <row r="74" ht="12.75">
      <c r="S74" s="588"/>
    </row>
    <row r="75" ht="12.75">
      <c r="S75" s="588"/>
    </row>
    <row r="76" ht="12.75">
      <c r="S76" s="588"/>
    </row>
    <row r="77" ht="12.75">
      <c r="S77" s="588"/>
    </row>
    <row r="78" ht="12.75">
      <c r="S78" s="588"/>
    </row>
    <row r="79" ht="12.75">
      <c r="S79" s="588"/>
    </row>
    <row r="80" ht="12.75">
      <c r="S80" s="588"/>
    </row>
    <row r="81" ht="12.75">
      <c r="S81" s="588"/>
    </row>
    <row r="82" ht="12.75">
      <c r="S82" s="588"/>
    </row>
    <row r="83" ht="12.75">
      <c r="S83" s="588"/>
    </row>
    <row r="84" spans="17:19" ht="12.75">
      <c r="Q84" s="600"/>
      <c r="R84" s="600"/>
      <c r="S84" s="600"/>
    </row>
  </sheetData>
  <sheetProtection selectLockedCells="1" selectUnlockedCells="1"/>
  <mergeCells count="163">
    <mergeCell ref="B1:D1"/>
    <mergeCell ref="E1:G1"/>
    <mergeCell ref="J1:L1"/>
    <mergeCell ref="M1:O1"/>
    <mergeCell ref="Q1:S1"/>
    <mergeCell ref="T1:V1"/>
    <mergeCell ref="Y1:AA1"/>
    <mergeCell ref="AB1:AD1"/>
    <mergeCell ref="AQ1:AS1"/>
    <mergeCell ref="BC1:BE1"/>
    <mergeCell ref="BF1:BH1"/>
    <mergeCell ref="BU1:BW1"/>
    <mergeCell ref="CJ1:CL1"/>
    <mergeCell ref="CY1:DA1"/>
    <mergeCell ref="DN1:DP1"/>
    <mergeCell ref="EC1:EE1"/>
    <mergeCell ref="EO1:EQ1"/>
    <mergeCell ref="ER1:ET1"/>
    <mergeCell ref="FG1:FI1"/>
    <mergeCell ref="FV1:FX1"/>
    <mergeCell ref="GH1:GJ1"/>
    <mergeCell ref="GK1:GM1"/>
    <mergeCell ref="B3:C3"/>
    <mergeCell ref="Q3:R3"/>
    <mergeCell ref="A4:A5"/>
    <mergeCell ref="P4:P5"/>
    <mergeCell ref="AE4:AE5"/>
    <mergeCell ref="AT4:AT5"/>
    <mergeCell ref="BI4:BI5"/>
    <mergeCell ref="BX4:BX5"/>
    <mergeCell ref="CM4:CM5"/>
    <mergeCell ref="DB4:DB5"/>
    <mergeCell ref="DQ4:DQ5"/>
    <mergeCell ref="EF4:EF5"/>
    <mergeCell ref="EU4:EU5"/>
    <mergeCell ref="FJ4:FJ5"/>
    <mergeCell ref="A6:A7"/>
    <mergeCell ref="P6:P7"/>
    <mergeCell ref="AE6:AE7"/>
    <mergeCell ref="AT6:AT7"/>
    <mergeCell ref="BI6:BI7"/>
    <mergeCell ref="BX6:BX7"/>
    <mergeCell ref="CM6:CM7"/>
    <mergeCell ref="DB6:DB7"/>
    <mergeCell ref="DQ6:DQ7"/>
    <mergeCell ref="EF6:EF7"/>
    <mergeCell ref="EU6:EU7"/>
    <mergeCell ref="FJ6:FJ7"/>
    <mergeCell ref="FY6:FY7"/>
    <mergeCell ref="A13:A14"/>
    <mergeCell ref="P13:P14"/>
    <mergeCell ref="AE13:AE14"/>
    <mergeCell ref="AT13:AT14"/>
    <mergeCell ref="BI13:BI14"/>
    <mergeCell ref="BX13:BX14"/>
    <mergeCell ref="CM13:CM14"/>
    <mergeCell ref="DB13:DB14"/>
    <mergeCell ref="DQ13:DQ14"/>
    <mergeCell ref="EF13:EF14"/>
    <mergeCell ref="EU13:EU14"/>
    <mergeCell ref="FJ13:FJ14"/>
    <mergeCell ref="B20:D20"/>
    <mergeCell ref="E20:G20"/>
    <mergeCell ref="J20:L20"/>
    <mergeCell ref="M20:O20"/>
    <mergeCell ref="Q20:S20"/>
    <mergeCell ref="T20:V20"/>
    <mergeCell ref="Y20:AA20"/>
    <mergeCell ref="AB20:AD20"/>
    <mergeCell ref="AF20:AH20"/>
    <mergeCell ref="AI20:AK20"/>
    <mergeCell ref="AN20:AP20"/>
    <mergeCell ref="AQ20:AS20"/>
    <mergeCell ref="AU20:AW20"/>
    <mergeCell ref="AX20:AZ20"/>
    <mergeCell ref="BC20:BE20"/>
    <mergeCell ref="BF20:BH20"/>
    <mergeCell ref="BJ20:BL20"/>
    <mergeCell ref="BM20:BO20"/>
    <mergeCell ref="BU20:BW20"/>
    <mergeCell ref="BY20:CA20"/>
    <mergeCell ref="CB20:CD20"/>
    <mergeCell ref="CG20:CI20"/>
    <mergeCell ref="CJ20:CL20"/>
    <mergeCell ref="CN20:CP20"/>
    <mergeCell ref="CQ20:CS20"/>
    <mergeCell ref="CV20:CX20"/>
    <mergeCell ref="CY20:DA20"/>
    <mergeCell ref="DC20:DE20"/>
    <mergeCell ref="DF20:DH20"/>
    <mergeCell ref="DK20:DM20"/>
    <mergeCell ref="DN20:DP20"/>
    <mergeCell ref="DR20:DT20"/>
    <mergeCell ref="DU20:DW20"/>
    <mergeCell ref="DZ20:EB20"/>
    <mergeCell ref="EC20:EE20"/>
    <mergeCell ref="EG20:EI20"/>
    <mergeCell ref="EJ20:EL20"/>
    <mergeCell ref="EO20:EQ20"/>
    <mergeCell ref="ER20:ET20"/>
    <mergeCell ref="EV20:EX20"/>
    <mergeCell ref="EY20:FA20"/>
    <mergeCell ref="FD20:FF20"/>
    <mergeCell ref="FG20:FI20"/>
    <mergeCell ref="FK20:FM20"/>
    <mergeCell ref="FN20:FP20"/>
    <mergeCell ref="FS20:FU20"/>
    <mergeCell ref="FV20:FX20"/>
    <mergeCell ref="FZ20:GB20"/>
    <mergeCell ref="GC20:GE20"/>
    <mergeCell ref="GH20:GJ20"/>
    <mergeCell ref="GK20:GM20"/>
    <mergeCell ref="A29:A30"/>
    <mergeCell ref="P29:P30"/>
    <mergeCell ref="AE29:AE30"/>
    <mergeCell ref="AT29:AT30"/>
    <mergeCell ref="BI29:BI30"/>
    <mergeCell ref="BX29:BX30"/>
    <mergeCell ref="CM29:CM30"/>
    <mergeCell ref="DQ29:DQ30"/>
    <mergeCell ref="EF29:EF30"/>
    <mergeCell ref="EU29:EU30"/>
    <mergeCell ref="FJ29:FJ30"/>
    <mergeCell ref="FY29:FY30"/>
    <mergeCell ref="A31:A32"/>
    <mergeCell ref="P31:P32"/>
    <mergeCell ref="AE31:AE32"/>
    <mergeCell ref="AT31:AT32"/>
    <mergeCell ref="BI31:BI32"/>
    <mergeCell ref="BX31:BX32"/>
    <mergeCell ref="CM31:CM32"/>
    <mergeCell ref="DQ31:DQ32"/>
    <mergeCell ref="EF31:EF32"/>
    <mergeCell ref="EU31:EU32"/>
    <mergeCell ref="FJ31:FJ32"/>
    <mergeCell ref="FY31:FY32"/>
    <mergeCell ref="P43:P44"/>
    <mergeCell ref="A45:A46"/>
    <mergeCell ref="P45:P46"/>
    <mergeCell ref="AE45:AE46"/>
    <mergeCell ref="AT45:AT46"/>
    <mergeCell ref="BI45:BI46"/>
    <mergeCell ref="BX45:BX46"/>
    <mergeCell ref="CM45:CM46"/>
    <mergeCell ref="DB45:DB46"/>
    <mergeCell ref="DQ45:DQ46"/>
    <mergeCell ref="EF45:EF46"/>
    <mergeCell ref="EU45:EU46"/>
    <mergeCell ref="FJ45:FJ46"/>
    <mergeCell ref="FY45:FY46"/>
    <mergeCell ref="A47:A48"/>
    <mergeCell ref="P47:P48"/>
    <mergeCell ref="AE47:AE48"/>
    <mergeCell ref="AT47:AT48"/>
    <mergeCell ref="BI47:BI48"/>
    <mergeCell ref="BX47:BX48"/>
    <mergeCell ref="CM47:CM48"/>
    <mergeCell ref="DB47:DB48"/>
    <mergeCell ref="DQ47:DQ48"/>
    <mergeCell ref="EF47:EF48"/>
    <mergeCell ref="EU47:EU48"/>
    <mergeCell ref="FJ47:FJ48"/>
    <mergeCell ref="FY47:FY48"/>
  </mergeCells>
  <printOptions horizontalCentered="1" verticalCentered="1"/>
  <pageMargins left="0.19652777777777777" right="0.40902777777777777" top="0.6777777777777778" bottom="0.2881944444444444" header="0.23541666666666666" footer="0.5118055555555555"/>
  <pageSetup horizontalDpi="300" verticalDpi="300" orientation="landscape" paperSize="9" scale="90"/>
  <headerFooter alignWithMargins="0">
    <oddHeader xml:space="preserve">&amp;CPrestiti e Presenze 2019   </oddHead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128" zoomScaleNormal="128" workbookViewId="0" topLeftCell="A1">
      <selection activeCell="F8" sqref="F8"/>
    </sheetView>
  </sheetViews>
  <sheetFormatPr defaultColWidth="9.140625" defaultRowHeight="12.75"/>
  <cols>
    <col min="1" max="1" width="11.421875" style="0" customWidth="1"/>
    <col min="2" max="3" width="10.8515625" style="0" customWidth="1"/>
    <col min="4" max="4" width="11.7109375" style="0" customWidth="1"/>
    <col min="5" max="5" width="10.57421875" style="0" customWidth="1"/>
    <col min="6" max="6" width="11.85156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7109375" style="0" customWidth="1"/>
    <col min="11" max="11" width="10.28125" style="0" customWidth="1"/>
    <col min="12" max="12" width="12.00390625" style="0" customWidth="1"/>
    <col min="13" max="13" width="11.7109375" style="0" customWidth="1"/>
    <col min="14" max="14" width="9.8515625" style="0" customWidth="1"/>
    <col min="15" max="15" width="11.8515625" style="0" customWidth="1"/>
    <col min="16" max="16" width="12.57421875" style="0" customWidth="1"/>
    <col min="17" max="17" width="9.00390625" style="601" customWidth="1"/>
    <col min="18" max="18" width="9.00390625" style="602" customWidth="1"/>
  </cols>
  <sheetData>
    <row r="1" spans="1:18" ht="12.75">
      <c r="A1" s="603" t="s">
        <v>99</v>
      </c>
      <c r="B1" s="604"/>
      <c r="C1" s="605"/>
      <c r="D1" s="606"/>
      <c r="E1" s="606"/>
      <c r="F1" s="606"/>
      <c r="G1" s="606"/>
      <c r="H1" s="607" t="s">
        <v>100</v>
      </c>
      <c r="I1" s="607"/>
      <c r="J1" s="608" t="s">
        <v>101</v>
      </c>
      <c r="K1" s="609"/>
      <c r="L1" s="610"/>
      <c r="M1" s="610"/>
      <c r="N1" s="610"/>
      <c r="O1" s="610"/>
      <c r="P1" s="610"/>
      <c r="Q1" s="611" t="s">
        <v>102</v>
      </c>
      <c r="R1" s="611"/>
    </row>
    <row r="2" spans="1:18" ht="12.75">
      <c r="A2" s="612" t="s">
        <v>0</v>
      </c>
      <c r="B2" s="58"/>
      <c r="C2" s="613" t="s">
        <v>1</v>
      </c>
      <c r="D2" s="58"/>
      <c r="E2" s="614"/>
      <c r="F2" s="613" t="s">
        <v>2</v>
      </c>
      <c r="G2" s="10"/>
      <c r="H2" s="615" t="s">
        <v>1</v>
      </c>
      <c r="I2" s="616" t="s">
        <v>103</v>
      </c>
      <c r="J2" s="617" t="s">
        <v>104</v>
      </c>
      <c r="K2" s="40"/>
      <c r="L2" s="11" t="s">
        <v>1</v>
      </c>
      <c r="M2" s="10"/>
      <c r="N2" s="12"/>
      <c r="O2" s="11" t="s">
        <v>2</v>
      </c>
      <c r="P2" s="13"/>
      <c r="Q2" s="618">
        <v>2018</v>
      </c>
      <c r="R2" s="618"/>
    </row>
    <row r="3" spans="1:18" ht="12.75">
      <c r="A3" s="619" t="s">
        <v>99</v>
      </c>
      <c r="B3" s="44" t="s">
        <v>10</v>
      </c>
      <c r="C3" s="45" t="s">
        <v>11</v>
      </c>
      <c r="D3" s="45" t="s">
        <v>12</v>
      </c>
      <c r="E3" s="44" t="s">
        <v>10</v>
      </c>
      <c r="F3" s="45" t="s">
        <v>11</v>
      </c>
      <c r="G3" s="45" t="s">
        <v>12</v>
      </c>
      <c r="H3" s="620" t="s">
        <v>105</v>
      </c>
      <c r="I3" s="620"/>
      <c r="J3" s="621" t="s">
        <v>106</v>
      </c>
      <c r="K3" s="44" t="s">
        <v>10</v>
      </c>
      <c r="L3" s="45" t="s">
        <v>11</v>
      </c>
      <c r="M3" s="45" t="s">
        <v>12</v>
      </c>
      <c r="N3" s="44" t="s">
        <v>10</v>
      </c>
      <c r="O3" s="45" t="s">
        <v>11</v>
      </c>
      <c r="P3" s="46" t="s">
        <v>12</v>
      </c>
      <c r="Q3" s="601" t="s">
        <v>51</v>
      </c>
      <c r="R3" s="602" t="s">
        <v>107</v>
      </c>
    </row>
    <row r="4" spans="1:16" ht="12.75">
      <c r="A4" s="622"/>
      <c r="B4" s="77"/>
      <c r="C4" s="78"/>
      <c r="D4" s="78"/>
      <c r="E4" s="80"/>
      <c r="F4" s="78"/>
      <c r="G4" s="78"/>
      <c r="H4" s="623" t="s">
        <v>108</v>
      </c>
      <c r="I4" s="623"/>
      <c r="J4" s="624"/>
      <c r="K4" s="77"/>
      <c r="L4" s="78"/>
      <c r="M4" s="78"/>
      <c r="N4" s="80"/>
      <c r="O4" s="78"/>
      <c r="P4" s="79"/>
    </row>
    <row r="5" spans="1:18" ht="12.75">
      <c r="A5" s="625" t="s">
        <v>109</v>
      </c>
      <c r="B5" s="109">
        <v>286064</v>
      </c>
      <c r="C5" s="106">
        <v>0</v>
      </c>
      <c r="D5" s="106">
        <f>SUM(B5:C5)</f>
        <v>286064</v>
      </c>
      <c r="E5" s="109">
        <v>133633</v>
      </c>
      <c r="F5" s="106"/>
      <c r="G5" s="106">
        <f>SUM(E5:F5)</f>
        <v>133633</v>
      </c>
      <c r="H5" s="626">
        <f>D5-M5</f>
        <v>-1511</v>
      </c>
      <c r="I5" s="627">
        <f>G5-P5</f>
        <v>-1910</v>
      </c>
      <c r="J5" s="628" t="s">
        <v>109</v>
      </c>
      <c r="K5" s="109">
        <v>287575</v>
      </c>
      <c r="L5" s="106"/>
      <c r="M5" s="106">
        <f>SUM(K5:L5)</f>
        <v>287575</v>
      </c>
      <c r="N5" s="109">
        <v>135543</v>
      </c>
      <c r="O5" s="106"/>
      <c r="P5" s="108">
        <f>SUM(N5:O5)</f>
        <v>135543</v>
      </c>
      <c r="Q5" s="629">
        <f>P5/M5</f>
        <v>0.4713309571416152</v>
      </c>
      <c r="R5" s="630">
        <f>P5/M5</f>
        <v>0.4713309571416152</v>
      </c>
    </row>
    <row r="6" spans="1:18" ht="12.75">
      <c r="A6" s="631"/>
      <c r="B6" s="632"/>
      <c r="C6" s="633"/>
      <c r="D6" s="634">
        <f>D5/D9</f>
        <v>0.8713228351253388</v>
      </c>
      <c r="E6" s="635">
        <f>(E5/G5)</f>
        <v>1</v>
      </c>
      <c r="F6" s="636">
        <f>(F5/G5)</f>
        <v>0</v>
      </c>
      <c r="G6" s="636">
        <f>(G5/G9)</f>
        <v>0.7754527676711407</v>
      </c>
      <c r="H6" s="637">
        <f>H5/M5</f>
        <v>-0.005254281491784752</v>
      </c>
      <c r="I6" s="638">
        <f>I5/P5</f>
        <v>-0.014091469127878238</v>
      </c>
      <c r="J6" s="639"/>
      <c r="K6" s="632"/>
      <c r="L6" s="633"/>
      <c r="M6" s="634">
        <f>M5/M9</f>
        <v>0.8752906729001546</v>
      </c>
      <c r="N6" s="635">
        <f>(N5/P5)</f>
        <v>1</v>
      </c>
      <c r="O6" s="636">
        <f>(O5/P5)</f>
        <v>0</v>
      </c>
      <c r="P6" s="640">
        <f>(P5/P9)</f>
        <v>0.7699250768260748</v>
      </c>
      <c r="R6" s="630"/>
    </row>
    <row r="7" spans="1:18" ht="12.75">
      <c r="A7" s="641" t="s">
        <v>110</v>
      </c>
      <c r="B7" s="153">
        <v>0</v>
      </c>
      <c r="C7" s="642">
        <v>42246</v>
      </c>
      <c r="D7" s="417">
        <f>SUM(B7:C7)</f>
        <v>42246</v>
      </c>
      <c r="E7" s="150"/>
      <c r="F7" s="642">
        <v>38696</v>
      </c>
      <c r="G7" s="642">
        <f>SUM(E7:F7)</f>
        <v>38696</v>
      </c>
      <c r="H7" s="643">
        <f>D7-M7</f>
        <v>1273</v>
      </c>
      <c r="I7" s="644">
        <f>G7-P7</f>
        <v>-1808</v>
      </c>
      <c r="J7" s="645" t="s">
        <v>110</v>
      </c>
      <c r="K7" s="153"/>
      <c r="L7" s="642">
        <v>40973</v>
      </c>
      <c r="M7" s="417">
        <f>SUM(K7:L7)</f>
        <v>40973</v>
      </c>
      <c r="N7" s="150"/>
      <c r="O7" s="642">
        <v>40504</v>
      </c>
      <c r="P7" s="646">
        <f>SUM(N7:O7)</f>
        <v>40504</v>
      </c>
      <c r="Q7" s="629">
        <f>P7/M7</f>
        <v>0.9885534376296585</v>
      </c>
      <c r="R7" s="630">
        <f>P7/M7</f>
        <v>0.9885534376296585</v>
      </c>
    </row>
    <row r="8" spans="1:18" ht="12.75">
      <c r="A8" s="647"/>
      <c r="B8" s="88"/>
      <c r="C8" s="491"/>
      <c r="D8" s="648">
        <f>D7/D9</f>
        <v>0.12867716487466113</v>
      </c>
      <c r="E8" s="649">
        <f>(E7/G7)</f>
        <v>0</v>
      </c>
      <c r="F8" s="650">
        <f>(F7/G7)</f>
        <v>1</v>
      </c>
      <c r="G8" s="650">
        <f>(G7/G9)</f>
        <v>0.22454723232885934</v>
      </c>
      <c r="H8" s="651">
        <f>H7/M7</f>
        <v>0.031069240719498206</v>
      </c>
      <c r="I8" s="652">
        <f>I7/P7</f>
        <v>-0.04463756666008296</v>
      </c>
      <c r="J8" s="624"/>
      <c r="K8" s="88"/>
      <c r="L8" s="491"/>
      <c r="M8" s="648">
        <f>M7/M9</f>
        <v>0.12470932709984538</v>
      </c>
      <c r="N8" s="649">
        <f>(N7/P7)</f>
        <v>0</v>
      </c>
      <c r="O8" s="650">
        <f>(O7/P7)</f>
        <v>1</v>
      </c>
      <c r="P8" s="653">
        <f>(P7/P9)</f>
        <v>0.23007492317392514</v>
      </c>
      <c r="Q8" s="629"/>
      <c r="R8" s="630"/>
    </row>
    <row r="9" spans="1:18" ht="12.75">
      <c r="A9" s="654" t="s">
        <v>49</v>
      </c>
      <c r="B9" s="655">
        <f>SUM(B5+B7)</f>
        <v>286064</v>
      </c>
      <c r="C9" s="655">
        <f>SUM(C5+C7)</f>
        <v>42246</v>
      </c>
      <c r="D9" s="655">
        <f>SUM(D5+D7)</f>
        <v>328310</v>
      </c>
      <c r="E9" s="655">
        <f>SUM(E5+E7)</f>
        <v>133633</v>
      </c>
      <c r="F9" s="655">
        <f>SUM(F5+F7)</f>
        <v>38696</v>
      </c>
      <c r="G9" s="656">
        <f>SUM(G5+G7)</f>
        <v>172329</v>
      </c>
      <c r="H9" s="657">
        <f>D9-M9</f>
        <v>-238</v>
      </c>
      <c r="I9" s="658">
        <f>G9-P9</f>
        <v>-3718</v>
      </c>
      <c r="J9" s="659" t="s">
        <v>49</v>
      </c>
      <c r="K9" s="655">
        <f>SUM(K5+K7)</f>
        <v>287575</v>
      </c>
      <c r="L9" s="655">
        <f>SUM(L5+L7)</f>
        <v>40973</v>
      </c>
      <c r="M9" s="655">
        <f>SUM(M5+M7)</f>
        <v>328548</v>
      </c>
      <c r="N9" s="655">
        <f>SUM(N5+N7)</f>
        <v>135543</v>
      </c>
      <c r="O9" s="655">
        <f>SUM(O5+O7)</f>
        <v>40504</v>
      </c>
      <c r="P9" s="655">
        <f>SUM(P5+P7)</f>
        <v>176047</v>
      </c>
      <c r="Q9" s="629">
        <f>P9/M9</f>
        <v>0.535833424644192</v>
      </c>
      <c r="R9" s="630">
        <f>P9/M9</f>
        <v>0.535833424644192</v>
      </c>
    </row>
    <row r="10" spans="1:16" ht="12.75">
      <c r="A10" s="660" t="s">
        <v>51</v>
      </c>
      <c r="B10" s="321">
        <f>B9/D9</f>
        <v>0.8713228351253388</v>
      </c>
      <c r="C10" s="321">
        <f>C9/D9</f>
        <v>0.12867716487466113</v>
      </c>
      <c r="D10" s="661">
        <f>D9/D51</f>
        <v>0.6464576851888316</v>
      </c>
      <c r="E10" s="662">
        <f>E9/G9</f>
        <v>0.7754527676711407</v>
      </c>
      <c r="F10" s="341">
        <f>F9/G9</f>
        <v>0.22454723232885934</v>
      </c>
      <c r="G10" s="663">
        <f>G9/G51</f>
        <v>0.5494098743233162</v>
      </c>
      <c r="H10" s="664">
        <f>H9/M9</f>
        <v>-0.0007243994789193664</v>
      </c>
      <c r="I10" s="652">
        <f>I9/P9</f>
        <v>-0.021119360170863462</v>
      </c>
      <c r="J10" s="665" t="s">
        <v>51</v>
      </c>
      <c r="K10" s="321">
        <f>K9/M9</f>
        <v>0.8752906729001546</v>
      </c>
      <c r="L10" s="321">
        <f>L9/M9</f>
        <v>0.12470932709984538</v>
      </c>
      <c r="M10" s="661">
        <f>M9/M51</f>
        <v>0.6482154483575022</v>
      </c>
      <c r="N10" s="662">
        <f>N9/P9</f>
        <v>0.7699250768260748</v>
      </c>
      <c r="O10" s="341">
        <f>O9/P9</f>
        <v>0.23007492317392514</v>
      </c>
      <c r="P10" s="666">
        <f>P9/P51</f>
        <v>0.5510837173194431</v>
      </c>
    </row>
    <row r="11" spans="1:16" ht="12.75">
      <c r="A11" s="667" t="s">
        <v>111</v>
      </c>
      <c r="B11" s="668"/>
      <c r="C11" s="668"/>
      <c r="D11" s="668"/>
      <c r="E11" s="668"/>
      <c r="F11" s="668"/>
      <c r="G11" s="669"/>
      <c r="H11" s="670"/>
      <c r="I11" s="671"/>
      <c r="J11" s="672"/>
      <c r="K11" s="672"/>
      <c r="L11" s="672"/>
      <c r="M11" s="672"/>
      <c r="N11" s="672"/>
      <c r="O11" s="672"/>
      <c r="P11" s="672"/>
    </row>
    <row r="12" spans="1:16" ht="12.75">
      <c r="A12" s="673" t="s">
        <v>112</v>
      </c>
      <c r="B12" s="16" t="s">
        <v>1</v>
      </c>
      <c r="C12" s="16"/>
      <c r="D12" s="16"/>
      <c r="E12" s="8" t="s">
        <v>2</v>
      </c>
      <c r="F12" s="8"/>
      <c r="G12" s="8"/>
      <c r="H12" s="674" t="s">
        <v>1</v>
      </c>
      <c r="I12" s="675" t="s">
        <v>103</v>
      </c>
      <c r="J12" s="676" t="s">
        <v>106</v>
      </c>
      <c r="K12" s="16" t="s">
        <v>1</v>
      </c>
      <c r="L12" s="16"/>
      <c r="M12" s="16"/>
      <c r="N12" s="2" t="s">
        <v>2</v>
      </c>
      <c r="O12" s="2"/>
      <c r="P12" s="2"/>
    </row>
    <row r="13" spans="1:16" ht="12.75">
      <c r="A13" s="677"/>
      <c r="B13" s="36" t="s">
        <v>10</v>
      </c>
      <c r="C13" s="368" t="s">
        <v>11</v>
      </c>
      <c r="D13" s="368" t="s">
        <v>12</v>
      </c>
      <c r="E13" s="368" t="s">
        <v>10</v>
      </c>
      <c r="F13" s="368" t="s">
        <v>11</v>
      </c>
      <c r="G13" s="370" t="s">
        <v>12</v>
      </c>
      <c r="H13" s="678" t="s">
        <v>100</v>
      </c>
      <c r="I13" s="678"/>
      <c r="J13" s="645"/>
      <c r="K13" s="36" t="s">
        <v>10</v>
      </c>
      <c r="L13" s="368" t="s">
        <v>11</v>
      </c>
      <c r="M13" s="368" t="s">
        <v>12</v>
      </c>
      <c r="N13" s="368" t="s">
        <v>10</v>
      </c>
      <c r="O13" s="368" t="s">
        <v>11</v>
      </c>
      <c r="P13" s="368" t="s">
        <v>12</v>
      </c>
    </row>
    <row r="14" spans="1:18" ht="12.75">
      <c r="A14" s="677" t="s">
        <v>55</v>
      </c>
      <c r="B14" s="153">
        <v>3132</v>
      </c>
      <c r="C14" s="396">
        <v>2676</v>
      </c>
      <c r="D14" s="146">
        <f>SUM(B14:C14)</f>
        <v>5808</v>
      </c>
      <c r="E14" s="153">
        <v>2195</v>
      </c>
      <c r="F14" s="396">
        <v>1984</v>
      </c>
      <c r="G14" s="396">
        <f>SUM(E14:F14)</f>
        <v>4179</v>
      </c>
      <c r="H14" s="643">
        <f>D14-M14</f>
        <v>-1221</v>
      </c>
      <c r="I14" s="644">
        <f>G14-P14</f>
        <v>-779</v>
      </c>
      <c r="J14" s="645" t="s">
        <v>55</v>
      </c>
      <c r="K14" s="153">
        <v>3023</v>
      </c>
      <c r="L14" s="396">
        <v>4006</v>
      </c>
      <c r="M14" s="146">
        <f>SUM(K14:L14)</f>
        <v>7029</v>
      </c>
      <c r="N14" s="153">
        <v>2254</v>
      </c>
      <c r="O14" s="396">
        <v>2704</v>
      </c>
      <c r="P14" s="397">
        <f>SUM(N14:O14)</f>
        <v>4958</v>
      </c>
      <c r="Q14" s="629">
        <f>P14/M14</f>
        <v>0.7053634940958885</v>
      </c>
      <c r="R14" s="630">
        <f>P14/M14</f>
        <v>0.7053634940958885</v>
      </c>
    </row>
    <row r="15" spans="1:18" ht="12.75">
      <c r="A15" s="679"/>
      <c r="B15" s="680">
        <f>B14/D14</f>
        <v>0.5392561983471075</v>
      </c>
      <c r="C15" s="681">
        <f>C14/D14</f>
        <v>0.4607438016528926</v>
      </c>
      <c r="D15" s="682">
        <f>D14/D44</f>
        <v>0.03234753550543024</v>
      </c>
      <c r="E15" s="683">
        <f>(E14/G14)</f>
        <v>0.5252452739889926</v>
      </c>
      <c r="F15" s="684">
        <f>(F14/G14)</f>
        <v>0.47475472601100743</v>
      </c>
      <c r="G15" s="684">
        <f>(G14/G44)</f>
        <v>0.02956846596336312</v>
      </c>
      <c r="H15" s="651">
        <f>H14/M14</f>
        <v>-0.17370892018779344</v>
      </c>
      <c r="I15" s="652">
        <f>I14/P14</f>
        <v>-0.15711980637353773</v>
      </c>
      <c r="J15" s="685"/>
      <c r="K15" s="680">
        <f>K14/M14</f>
        <v>0.4300754019063878</v>
      </c>
      <c r="L15" s="681">
        <f>L14/M14</f>
        <v>0.5699245980936122</v>
      </c>
      <c r="M15" s="682">
        <f>M14/M44</f>
        <v>0.039421879732139856</v>
      </c>
      <c r="N15" s="683">
        <f>(N14/P14)</f>
        <v>0.45461879790237997</v>
      </c>
      <c r="O15" s="684">
        <f>(O14/P14)</f>
        <v>0.54538120209762</v>
      </c>
      <c r="P15" s="686">
        <f>(P14/P44)</f>
        <v>0.034633304693448455</v>
      </c>
      <c r="Q15" s="629"/>
      <c r="R15" s="630"/>
    </row>
    <row r="16" spans="1:18" ht="12.75">
      <c r="A16" s="687" t="s">
        <v>52</v>
      </c>
      <c r="B16" s="472">
        <v>12885</v>
      </c>
      <c r="C16" s="442">
        <v>8678</v>
      </c>
      <c r="D16" s="492">
        <f>SUM(B16:C16)</f>
        <v>21563</v>
      </c>
      <c r="E16" s="472">
        <v>11196</v>
      </c>
      <c r="F16" s="442">
        <v>8912</v>
      </c>
      <c r="G16" s="442">
        <v>20108</v>
      </c>
      <c r="H16" s="688">
        <f>D16-M16</f>
        <v>253</v>
      </c>
      <c r="I16" s="689">
        <f>G16-P16</f>
        <v>507</v>
      </c>
      <c r="J16" s="690" t="s">
        <v>52</v>
      </c>
      <c r="K16" s="472">
        <v>13807</v>
      </c>
      <c r="L16" s="442">
        <v>7503</v>
      </c>
      <c r="M16" s="492">
        <f>SUM(K16:L16)</f>
        <v>21310</v>
      </c>
      <c r="N16" s="472">
        <v>11567</v>
      </c>
      <c r="O16" s="442">
        <v>8034</v>
      </c>
      <c r="P16" s="443">
        <f>SUM(N16:O16)</f>
        <v>19601</v>
      </c>
      <c r="Q16" s="629">
        <f>P16/M16</f>
        <v>0.9198029094321915</v>
      </c>
      <c r="R16" s="630">
        <f>P16/M16</f>
        <v>0.9198029094321915</v>
      </c>
    </row>
    <row r="17" spans="1:18" ht="12.75">
      <c r="A17" s="691"/>
      <c r="B17" s="692">
        <f>B16/D16</f>
        <v>0.5975513611278579</v>
      </c>
      <c r="C17" s="634">
        <f>C16/D16</f>
        <v>0.4024486388721421</v>
      </c>
      <c r="D17" s="634">
        <f>D16/D44</f>
        <v>0.12009468114731273</v>
      </c>
      <c r="E17" s="635">
        <f>(E16/G16)</f>
        <v>0.5567933160930972</v>
      </c>
      <c r="F17" s="636">
        <f>(F16/G16)</f>
        <v>0.4432066839069027</v>
      </c>
      <c r="G17" s="636">
        <f>(G16/G44)</f>
        <v>0.14227392045735957</v>
      </c>
      <c r="H17" s="637">
        <f>H16/M16</f>
        <v>0.011872360394181136</v>
      </c>
      <c r="I17" s="638">
        <f>I16/P16</f>
        <v>0.025866027243507984</v>
      </c>
      <c r="J17" s="693"/>
      <c r="K17" s="692">
        <f>K16/M16</f>
        <v>0.6479117785077428</v>
      </c>
      <c r="L17" s="634">
        <f>L16/M16</f>
        <v>0.35208822149225716</v>
      </c>
      <c r="M17" s="634">
        <f>M16/M44</f>
        <v>0.11951632623302039</v>
      </c>
      <c r="N17" s="635">
        <f>(N16/P16)</f>
        <v>0.5901229529105658</v>
      </c>
      <c r="O17" s="636">
        <f>(O16/P16)</f>
        <v>0.40987704708943423</v>
      </c>
      <c r="P17" s="640">
        <f>(P16/P44)</f>
        <v>0.13691960574753592</v>
      </c>
      <c r="Q17" s="629"/>
      <c r="R17" s="630"/>
    </row>
    <row r="18" spans="1:18" ht="12.75">
      <c r="A18" s="694" t="s">
        <v>53</v>
      </c>
      <c r="B18" s="153">
        <v>9409</v>
      </c>
      <c r="C18" s="396">
        <v>2827</v>
      </c>
      <c r="D18" s="146">
        <f>SUM(B18:C18)</f>
        <v>12236</v>
      </c>
      <c r="E18" s="153">
        <v>5944</v>
      </c>
      <c r="F18" s="396">
        <v>5409</v>
      </c>
      <c r="G18" s="396">
        <f>SUM(E18:F18)</f>
        <v>11353</v>
      </c>
      <c r="H18" s="643">
        <f>D18-M18</f>
        <v>-511</v>
      </c>
      <c r="I18" s="644">
        <f>G18-P18</f>
        <v>-190</v>
      </c>
      <c r="J18" s="690" t="s">
        <v>53</v>
      </c>
      <c r="K18" s="153">
        <v>9826</v>
      </c>
      <c r="L18" s="396">
        <v>2921</v>
      </c>
      <c r="M18" s="146">
        <f>SUM(K18:L18)</f>
        <v>12747</v>
      </c>
      <c r="N18" s="153">
        <v>6139</v>
      </c>
      <c r="O18" s="396">
        <v>5404</v>
      </c>
      <c r="P18" s="397">
        <f>SUM(N18:O18)</f>
        <v>11543</v>
      </c>
      <c r="Q18" s="629">
        <f>P18/M18</f>
        <v>0.9055464030752334</v>
      </c>
      <c r="R18" s="630">
        <f>P18/M18</f>
        <v>0.9055464030752334</v>
      </c>
    </row>
    <row r="19" spans="1:18" ht="12.75">
      <c r="A19" s="679"/>
      <c r="B19" s="680">
        <f>B18/D18</f>
        <v>0.7689604445897352</v>
      </c>
      <c r="C19" s="681">
        <f>C18/D18</f>
        <v>0.2310395554102648</v>
      </c>
      <c r="D19" s="682">
        <f>D18/D44</f>
        <v>0.06814814814814815</v>
      </c>
      <c r="E19" s="683">
        <f>(E18/G18)</f>
        <v>0.5235620540826214</v>
      </c>
      <c r="F19" s="684">
        <f>(F18/G18)</f>
        <v>0.47643794591737865</v>
      </c>
      <c r="G19" s="684">
        <f>(G18/G44)</f>
        <v>0.08032801964155575</v>
      </c>
      <c r="H19" s="651">
        <f>H18/M18</f>
        <v>-0.040087863811092805</v>
      </c>
      <c r="I19" s="652">
        <f>I18/P18</f>
        <v>-0.016460192324352422</v>
      </c>
      <c r="J19" s="695"/>
      <c r="K19" s="680">
        <f>K18/M18</f>
        <v>0.7708480426767083</v>
      </c>
      <c r="L19" s="681">
        <f>L18/M18</f>
        <v>0.22915195732329174</v>
      </c>
      <c r="M19" s="682">
        <f>M18/M44</f>
        <v>0.07149106571995828</v>
      </c>
      <c r="N19" s="683">
        <f>(N18/P18)</f>
        <v>0.5318374772589448</v>
      </c>
      <c r="O19" s="684">
        <f>(O18/P18)</f>
        <v>0.4681625227410552</v>
      </c>
      <c r="P19" s="686">
        <f>(P18/P44)</f>
        <v>0.08063175394846218</v>
      </c>
      <c r="Q19" s="629"/>
      <c r="R19" s="630"/>
    </row>
    <row r="20" spans="1:18" ht="12.75">
      <c r="A20" s="647" t="s">
        <v>113</v>
      </c>
      <c r="B20" s="472">
        <v>21987</v>
      </c>
      <c r="C20" s="442">
        <v>6497</v>
      </c>
      <c r="D20" s="492">
        <f>SUM(B20:C20)</f>
        <v>28484</v>
      </c>
      <c r="E20" s="472">
        <v>12626</v>
      </c>
      <c r="F20" s="442">
        <v>8266</v>
      </c>
      <c r="G20" s="442">
        <f>SUM(E20:F20)</f>
        <v>20892</v>
      </c>
      <c r="H20" s="688">
        <f>D20-M20</f>
        <v>2158</v>
      </c>
      <c r="I20" s="689">
        <f>G20-P20</f>
        <v>108</v>
      </c>
      <c r="J20" s="696" t="s">
        <v>113</v>
      </c>
      <c r="K20" s="472">
        <v>20185</v>
      </c>
      <c r="L20" s="442">
        <v>6141</v>
      </c>
      <c r="M20" s="492">
        <f>SUM(K20:L20)</f>
        <v>26326</v>
      </c>
      <c r="N20" s="472">
        <v>12242</v>
      </c>
      <c r="O20" s="442">
        <v>8542</v>
      </c>
      <c r="P20" s="443">
        <f>SUM(N20:O20)</f>
        <v>20784</v>
      </c>
      <c r="Q20" s="629">
        <f>P20/M20</f>
        <v>0.7894856795563322</v>
      </c>
      <c r="R20" s="630">
        <f>P20/M20</f>
        <v>0.7894856795563322</v>
      </c>
    </row>
    <row r="21" spans="1:18" ht="12.75">
      <c r="A21" s="691"/>
      <c r="B21" s="692">
        <f>B20/D20</f>
        <v>0.7719070355287179</v>
      </c>
      <c r="C21" s="634">
        <f>C20/D20</f>
        <v>0.22809296447128213</v>
      </c>
      <c r="D21" s="634">
        <f>D20/D44</f>
        <v>0.1586410470620997</v>
      </c>
      <c r="E21" s="635">
        <f>(E20/G20)</f>
        <v>0.6043461612100326</v>
      </c>
      <c r="F21" s="636">
        <f>(F20/G20)</f>
        <v>0.39565383878996746</v>
      </c>
      <c r="G21" s="636">
        <f>(G20/G44)</f>
        <v>0.14782110335165885</v>
      </c>
      <c r="H21" s="637">
        <f>H20/M20</f>
        <v>0.08197219478842209</v>
      </c>
      <c r="I21" s="638">
        <f>I20/P20</f>
        <v>0.005196304849884526</v>
      </c>
      <c r="J21" s="685"/>
      <c r="K21" s="692">
        <f>K20/M20</f>
        <v>0.7667325077869787</v>
      </c>
      <c r="L21" s="634">
        <f>L20/M20</f>
        <v>0.23326749221302134</v>
      </c>
      <c r="M21" s="634">
        <f>M20/M44</f>
        <v>0.1476483718634676</v>
      </c>
      <c r="N21" s="635">
        <f>(N20/P20)</f>
        <v>0.5890107775211701</v>
      </c>
      <c r="O21" s="636">
        <f>(O20/P20)</f>
        <v>0.41098922247882985</v>
      </c>
      <c r="P21" s="640">
        <f>(P20/P44)</f>
        <v>0.14518326033655357</v>
      </c>
      <c r="Q21" s="629"/>
      <c r="R21" s="630"/>
    </row>
    <row r="22" spans="1:18" ht="12.75">
      <c r="A22" s="647" t="s">
        <v>58</v>
      </c>
      <c r="B22" s="472">
        <v>11221</v>
      </c>
      <c r="C22" s="442">
        <v>8813</v>
      </c>
      <c r="D22" s="492">
        <f>SUM(B22:C22)</f>
        <v>20034</v>
      </c>
      <c r="E22" s="472">
        <v>8395</v>
      </c>
      <c r="F22" s="442">
        <v>7716</v>
      </c>
      <c r="G22" s="442">
        <f>SUM(E22:F22)</f>
        <v>16111</v>
      </c>
      <c r="H22" s="688">
        <f>D22-M22</f>
        <v>-1923</v>
      </c>
      <c r="I22" s="689">
        <f>G22-P22</f>
        <v>-641</v>
      </c>
      <c r="J22" s="695" t="s">
        <v>58</v>
      </c>
      <c r="K22" s="472">
        <v>13201</v>
      </c>
      <c r="L22" s="442">
        <v>8756</v>
      </c>
      <c r="M22" s="492">
        <f>SUM(K22:L22)</f>
        <v>21957</v>
      </c>
      <c r="N22" s="472">
        <v>8596</v>
      </c>
      <c r="O22" s="442">
        <v>8156</v>
      </c>
      <c r="P22" s="443">
        <f>SUM(N22:O22)</f>
        <v>16752</v>
      </c>
      <c r="Q22" s="629">
        <f>P22/M22</f>
        <v>0.7629457576171608</v>
      </c>
      <c r="R22" s="630">
        <f>P22/M22</f>
        <v>0.7629457576171608</v>
      </c>
    </row>
    <row r="23" spans="1:18" ht="12.75">
      <c r="A23" s="691"/>
      <c r="B23" s="692">
        <f>B22/D22</f>
        <v>0.5600978336827394</v>
      </c>
      <c r="C23" s="634">
        <f>C22/D22</f>
        <v>0.43990216631726065</v>
      </c>
      <c r="D23" s="634">
        <f>D22/D44</f>
        <v>0.11157894736842106</v>
      </c>
      <c r="E23" s="635">
        <f>(E22/G22)</f>
        <v>0.5210725591210974</v>
      </c>
      <c r="F23" s="636">
        <f>(F22/G22)</f>
        <v>0.4789274408789026</v>
      </c>
      <c r="G23" s="636">
        <f>(G22/G44)</f>
        <v>0.11399319338017307</v>
      </c>
      <c r="H23" s="637">
        <f>H22/M22</f>
        <v>-0.08758027052876076</v>
      </c>
      <c r="I23" s="638">
        <f>I22/P22</f>
        <v>-0.03826408787010506</v>
      </c>
      <c r="J23" s="693"/>
      <c r="K23" s="692">
        <f>K22/M22</f>
        <v>0.6012205674727877</v>
      </c>
      <c r="L23" s="634">
        <f>L22/M22</f>
        <v>0.39877943252721226</v>
      </c>
      <c r="M23" s="634">
        <f>M22/M44</f>
        <v>0.12314500117777703</v>
      </c>
      <c r="N23" s="635">
        <f>(N22/P22)</f>
        <v>0.5131327602674307</v>
      </c>
      <c r="O23" s="636">
        <f>(O22/P22)</f>
        <v>0.48686723973256923</v>
      </c>
      <c r="P23" s="640">
        <f>(P22/P44)</f>
        <v>0.11701837842368867</v>
      </c>
      <c r="Q23" s="629"/>
      <c r="R23" s="630"/>
    </row>
    <row r="24" spans="1:18" ht="12.75">
      <c r="A24" s="694" t="s">
        <v>59</v>
      </c>
      <c r="B24" s="153">
        <v>6450</v>
      </c>
      <c r="C24" s="396">
        <v>5727</v>
      </c>
      <c r="D24" s="146">
        <f>SUM(B24:C24)</f>
        <v>12177</v>
      </c>
      <c r="E24" s="153">
        <v>6616</v>
      </c>
      <c r="F24" s="396">
        <v>6904</v>
      </c>
      <c r="G24" s="396">
        <f>SUM(E24:F24)</f>
        <v>13520</v>
      </c>
      <c r="H24" s="643">
        <f>D24-M24</f>
        <v>582</v>
      </c>
      <c r="I24" s="644">
        <f>G24-P24</f>
        <v>88</v>
      </c>
      <c r="J24" s="696" t="s">
        <v>59</v>
      </c>
      <c r="K24" s="153">
        <v>6027</v>
      </c>
      <c r="L24" s="396">
        <v>5568</v>
      </c>
      <c r="M24" s="146">
        <f>SUM(K24:L24)</f>
        <v>11595</v>
      </c>
      <c r="N24" s="153">
        <v>6429</v>
      </c>
      <c r="O24" s="396">
        <v>7003</v>
      </c>
      <c r="P24" s="397">
        <f>SUM(N24:O24)</f>
        <v>13432</v>
      </c>
      <c r="Q24" s="629">
        <f>P24/M24</f>
        <v>1.1584303579128934</v>
      </c>
      <c r="R24" s="630">
        <f>P24/M24</f>
        <v>1.1584303579128934</v>
      </c>
    </row>
    <row r="25" spans="1:18" ht="12.75">
      <c r="A25" s="679"/>
      <c r="B25" s="680">
        <f>B24/D24</f>
        <v>0.5296871150529687</v>
      </c>
      <c r="C25" s="681">
        <f>C24/D24</f>
        <v>0.4703128849470313</v>
      </c>
      <c r="D25" s="682">
        <f>D24/D44</f>
        <v>0.06781954887218045</v>
      </c>
      <c r="E25" s="683">
        <f>(E24/G24)</f>
        <v>0.4893491124260355</v>
      </c>
      <c r="F25" s="684">
        <f>(F24/G24)</f>
        <v>0.5106508875739645</v>
      </c>
      <c r="G25" s="684">
        <f>(G24/G44)</f>
        <v>0.09566060297312022</v>
      </c>
      <c r="H25" s="651">
        <f>H24/M24</f>
        <v>0.05019404915912031</v>
      </c>
      <c r="I25" s="652">
        <f>I24/P24</f>
        <v>0.006551518761167362</v>
      </c>
      <c r="J25" s="685"/>
      <c r="K25" s="680">
        <f>K24/M24</f>
        <v>0.5197930142302717</v>
      </c>
      <c r="L25" s="681">
        <f>L24/M24</f>
        <v>0.4802069857697283</v>
      </c>
      <c r="M25" s="682">
        <f>M24/M44</f>
        <v>0.06503011744119527</v>
      </c>
      <c r="N25" s="683">
        <f>(N24/P24)</f>
        <v>0.4786331149493746</v>
      </c>
      <c r="O25" s="684">
        <f>(O24/P24)</f>
        <v>0.5213668850506253</v>
      </c>
      <c r="P25" s="686">
        <f>(P24/P44)</f>
        <v>0.09382705700734159</v>
      </c>
      <c r="Q25" s="629"/>
      <c r="R25" s="630"/>
    </row>
    <row r="26" spans="1:18" ht="12.75">
      <c r="A26" s="647" t="s">
        <v>60</v>
      </c>
      <c r="B26" s="472">
        <v>10372</v>
      </c>
      <c r="C26" s="442">
        <v>7690</v>
      </c>
      <c r="D26" s="492">
        <f>SUM(B26:C26)</f>
        <v>18062</v>
      </c>
      <c r="E26" s="472">
        <v>5848</v>
      </c>
      <c r="F26" s="442">
        <v>5697</v>
      </c>
      <c r="G26" s="442">
        <f>SUM(E26:F26)</f>
        <v>11545</v>
      </c>
      <c r="H26" s="688">
        <f>D26-M26</f>
        <v>1721</v>
      </c>
      <c r="I26" s="689">
        <f>G26-P26</f>
        <v>163</v>
      </c>
      <c r="J26" s="695" t="s">
        <v>60</v>
      </c>
      <c r="K26" s="472">
        <v>9361</v>
      </c>
      <c r="L26" s="442">
        <v>6980</v>
      </c>
      <c r="M26" s="492">
        <f>SUM(K26:L26)</f>
        <v>16341</v>
      </c>
      <c r="N26" s="472">
        <v>5970</v>
      </c>
      <c r="O26" s="442">
        <v>5412</v>
      </c>
      <c r="P26" s="443">
        <f>SUM(N26:O26)</f>
        <v>11382</v>
      </c>
      <c r="Q26" s="629">
        <f>P26/M26</f>
        <v>0.6965302001101524</v>
      </c>
      <c r="R26" s="630">
        <f>P26/M26</f>
        <v>0.6965302001101524</v>
      </c>
    </row>
    <row r="27" spans="1:18" ht="12.75">
      <c r="A27" s="691"/>
      <c r="B27" s="692">
        <f>B26/D26</f>
        <v>0.5742442697375706</v>
      </c>
      <c r="C27" s="634">
        <f>C26/D26</f>
        <v>0.4257557302624294</v>
      </c>
      <c r="D27" s="634">
        <f>D26/D44</f>
        <v>0.10059593428014481</v>
      </c>
      <c r="E27" s="635">
        <f>(E26/G26)</f>
        <v>0.5065396275443915</v>
      </c>
      <c r="F27" s="636">
        <f>(F26/G26)</f>
        <v>0.4934603724556085</v>
      </c>
      <c r="G27" s="636">
        <f>(G26/G44)</f>
        <v>0.08168651341158824</v>
      </c>
      <c r="H27" s="637">
        <f>H26/M26</f>
        <v>0.10531791200048957</v>
      </c>
      <c r="I27" s="638">
        <f>I26/P26</f>
        <v>0.014320857494289229</v>
      </c>
      <c r="J27" s="693"/>
      <c r="K27" s="692">
        <f>K26/M26</f>
        <v>0.5728535585337494</v>
      </c>
      <c r="L27" s="634">
        <f>L26/M26</f>
        <v>0.4271464414662505</v>
      </c>
      <c r="M27" s="634">
        <f>M26/M44</f>
        <v>0.09164787831880741</v>
      </c>
      <c r="N27" s="635">
        <f>(N26/P26)</f>
        <v>0.5245123879810226</v>
      </c>
      <c r="O27" s="636">
        <f>(O26/P26)</f>
        <v>0.4754876120189773</v>
      </c>
      <c r="P27" s="640">
        <f>(P26/P44)</f>
        <v>0.07950711456652486</v>
      </c>
      <c r="Q27" s="629"/>
      <c r="R27" s="630"/>
    </row>
    <row r="28" spans="1:18" ht="12.75">
      <c r="A28" s="694" t="s">
        <v>61</v>
      </c>
      <c r="B28" s="153">
        <v>6907</v>
      </c>
      <c r="C28" s="396">
        <v>3814</v>
      </c>
      <c r="D28" s="146">
        <f>SUM(B28:C28)</f>
        <v>10721</v>
      </c>
      <c r="E28" s="153">
        <v>7387</v>
      </c>
      <c r="F28" s="396">
        <v>5542</v>
      </c>
      <c r="G28" s="396">
        <f>SUM(E28:F28)</f>
        <v>12929</v>
      </c>
      <c r="H28" s="643">
        <f>D28-M28</f>
        <v>-715</v>
      </c>
      <c r="I28" s="644">
        <f>G28-P28</f>
        <v>-1240</v>
      </c>
      <c r="J28" s="695" t="s">
        <v>61</v>
      </c>
      <c r="K28" s="153">
        <v>7274</v>
      </c>
      <c r="L28" s="396">
        <v>4162</v>
      </c>
      <c r="M28" s="146">
        <f>SUM(K28:L28)</f>
        <v>11436</v>
      </c>
      <c r="N28" s="153">
        <v>7543</v>
      </c>
      <c r="O28" s="396">
        <v>6626</v>
      </c>
      <c r="P28" s="397">
        <f>SUM(N28:O28)</f>
        <v>14169</v>
      </c>
      <c r="Q28" s="629">
        <f>P28/M28</f>
        <v>1.2389821615949632</v>
      </c>
      <c r="R28" s="630">
        <f>P28/M28</f>
        <v>1.2389821615949632</v>
      </c>
    </row>
    <row r="29" spans="1:18" ht="12.75">
      <c r="A29" s="679"/>
      <c r="B29" s="680">
        <f>B28/D28</f>
        <v>0.6442496035817554</v>
      </c>
      <c r="C29" s="681">
        <f>C28/D28</f>
        <v>0.3557503964182446</v>
      </c>
      <c r="D29" s="682">
        <f>D28/D44</f>
        <v>0.05971038707880813</v>
      </c>
      <c r="E29" s="683">
        <f>(E28/G28)</f>
        <v>0.5713512259262123</v>
      </c>
      <c r="F29" s="684">
        <f>(F28/G28)</f>
        <v>0.4286487740737876</v>
      </c>
      <c r="G29" s="684">
        <f>(G28/G44)</f>
        <v>0.091478989337239</v>
      </c>
      <c r="H29" s="651">
        <f>H28/M28</f>
        <v>-0.06252186079048619</v>
      </c>
      <c r="I29" s="652">
        <f>I28/P28</f>
        <v>-0.08751499752981862</v>
      </c>
      <c r="J29" s="695"/>
      <c r="K29" s="680">
        <f>K28/M28</f>
        <v>0.6360615599860091</v>
      </c>
      <c r="L29" s="681">
        <f>L28/M28</f>
        <v>0.3639384400139909</v>
      </c>
      <c r="M29" s="682">
        <f>M28/M44</f>
        <v>0.06413837197563683</v>
      </c>
      <c r="N29" s="683">
        <f>(N28/P28)</f>
        <v>0.5323593761027595</v>
      </c>
      <c r="O29" s="684">
        <f>(O28/P28)</f>
        <v>0.4676406238972405</v>
      </c>
      <c r="P29" s="686">
        <f>(P28/P44)</f>
        <v>0.0989752509482596</v>
      </c>
      <c r="Q29" s="629"/>
      <c r="R29" s="630"/>
    </row>
    <row r="30" spans="1:18" ht="12.75">
      <c r="A30" s="647" t="s">
        <v>63</v>
      </c>
      <c r="B30" s="472">
        <v>4150</v>
      </c>
      <c r="C30" s="442">
        <v>2077</v>
      </c>
      <c r="D30" s="492">
        <f>SUM(B30:C30)</f>
        <v>6227</v>
      </c>
      <c r="E30" s="472">
        <v>2449</v>
      </c>
      <c r="F30" s="442">
        <v>3595</v>
      </c>
      <c r="G30" s="442">
        <f>SUM(E30:F30)</f>
        <v>6044</v>
      </c>
      <c r="H30" s="688">
        <f>D30-M30</f>
        <v>110</v>
      </c>
      <c r="I30" s="689">
        <f>G30-P30</f>
        <v>10</v>
      </c>
      <c r="J30" s="696" t="s">
        <v>63</v>
      </c>
      <c r="K30" s="472">
        <v>4033</v>
      </c>
      <c r="L30" s="442">
        <v>2084</v>
      </c>
      <c r="M30" s="492">
        <f>SUM(K30:L30)</f>
        <v>6117</v>
      </c>
      <c r="N30" s="472">
        <v>2629</v>
      </c>
      <c r="O30" s="442">
        <v>3405</v>
      </c>
      <c r="P30" s="443">
        <f>SUM(N30:O30)</f>
        <v>6034</v>
      </c>
      <c r="Q30" s="629">
        <f>P30/M30</f>
        <v>0.9864312571521988</v>
      </c>
      <c r="R30" s="630">
        <f>P30/M30</f>
        <v>0.9864312571521988</v>
      </c>
    </row>
    <row r="31" spans="1:18" ht="12.75">
      <c r="A31" s="691"/>
      <c r="B31" s="692">
        <f>B30/D30</f>
        <v>0.6664525453669504</v>
      </c>
      <c r="C31" s="634">
        <f>C30/D30</f>
        <v>0.33354745463304963</v>
      </c>
      <c r="D31" s="634">
        <f>D30/D44</f>
        <v>0.03468114731272626</v>
      </c>
      <c r="E31" s="635">
        <f>(E30/G30)</f>
        <v>0.4051952349437459</v>
      </c>
      <c r="F31" s="636">
        <f>(F30/G30)</f>
        <v>0.5948047650562541</v>
      </c>
      <c r="G31" s="636">
        <f>(G30/G44)</f>
        <v>0.04276425180248067</v>
      </c>
      <c r="H31" s="637">
        <f>H30/M30</f>
        <v>0.01798267124407389</v>
      </c>
      <c r="I31" s="638">
        <f>I30/P30</f>
        <v>0.0016572754391779914</v>
      </c>
      <c r="J31" s="685"/>
      <c r="K31" s="692">
        <f>K30/M30</f>
        <v>0.6593101193395455</v>
      </c>
      <c r="L31" s="634">
        <f>L30/M30</f>
        <v>0.34068988066045447</v>
      </c>
      <c r="M31" s="634">
        <f>M30/M44</f>
        <v>0.034306962344785814</v>
      </c>
      <c r="N31" s="635">
        <f>(N30/P30)</f>
        <v>0.43569771295989396</v>
      </c>
      <c r="O31" s="636">
        <f>(O30/P30)</f>
        <v>0.5643022870401061</v>
      </c>
      <c r="P31" s="640">
        <f>(P30/P44)</f>
        <v>0.04214952814043323</v>
      </c>
      <c r="Q31" s="629"/>
      <c r="R31" s="630"/>
    </row>
    <row r="32" spans="1:18" ht="12.75">
      <c r="A32" s="687" t="s">
        <v>64</v>
      </c>
      <c r="B32" s="153">
        <v>9652</v>
      </c>
      <c r="C32" s="396">
        <v>5652</v>
      </c>
      <c r="D32" s="146">
        <f>SUM(B32:C32)</f>
        <v>15304</v>
      </c>
      <c r="E32" s="153">
        <v>10981</v>
      </c>
      <c r="F32" s="396">
        <v>6672</v>
      </c>
      <c r="G32" s="396">
        <f>SUM(E32:F32)</f>
        <v>17653</v>
      </c>
      <c r="H32" s="643">
        <f>D32-M32</f>
        <v>838</v>
      </c>
      <c r="I32" s="644">
        <f>G32-P32</f>
        <v>-89</v>
      </c>
      <c r="J32" s="690" t="s">
        <v>64</v>
      </c>
      <c r="K32" s="153">
        <v>8840</v>
      </c>
      <c r="L32" s="396">
        <v>5626</v>
      </c>
      <c r="M32" s="146">
        <f>SUM(K32:L32)</f>
        <v>14466</v>
      </c>
      <c r="N32" s="153">
        <v>10480</v>
      </c>
      <c r="O32" s="396">
        <v>7262</v>
      </c>
      <c r="P32" s="397">
        <f>SUM(N32:O32)</f>
        <v>17742</v>
      </c>
      <c r="Q32" s="629">
        <f>P32/M32</f>
        <v>1.2264620489423477</v>
      </c>
      <c r="R32" s="630">
        <f>P32/M32</f>
        <v>1.2264620489423477</v>
      </c>
    </row>
    <row r="33" spans="1:18" ht="12.75">
      <c r="A33" s="647"/>
      <c r="B33" s="680">
        <f>B32/D32</f>
        <v>0.630684788290643</v>
      </c>
      <c r="C33" s="681">
        <f>C32/D32</f>
        <v>0.36931521170935705</v>
      </c>
      <c r="D33" s="682">
        <f>D32/D44</f>
        <v>0.0852353104984684</v>
      </c>
      <c r="E33" s="683">
        <f>(E32/G32)</f>
        <v>0.6220472440944882</v>
      </c>
      <c r="F33" s="684">
        <f>(F32/G32)</f>
        <v>0.3779527559055118</v>
      </c>
      <c r="G33" s="684">
        <f>(G32/G44)</f>
        <v>0.12490359647074639</v>
      </c>
      <c r="H33" s="697">
        <f>H32/M32</f>
        <v>0.05792893681736486</v>
      </c>
      <c r="I33" s="652">
        <f>I32/P32</f>
        <v>-0.005016345395107654</v>
      </c>
      <c r="J33" s="695"/>
      <c r="K33" s="680">
        <f>K32/M32</f>
        <v>0.6110880685745886</v>
      </c>
      <c r="L33" s="681">
        <f>L32/M32</f>
        <v>0.3889119314254113</v>
      </c>
      <c r="M33" s="682">
        <f>M32/M44</f>
        <v>0.08113201197967493</v>
      </c>
      <c r="N33" s="683">
        <f>(N32/P32)</f>
        <v>0.5906887611317777</v>
      </c>
      <c r="O33" s="684">
        <f>(O32/P32)</f>
        <v>0.4093112388682223</v>
      </c>
      <c r="P33" s="686">
        <f>(P32/P44)</f>
        <v>0.12393386282193676</v>
      </c>
      <c r="Q33" s="629"/>
      <c r="R33" s="630"/>
    </row>
    <row r="34" spans="1:18" ht="12.75">
      <c r="A34" s="694" t="s">
        <v>65</v>
      </c>
      <c r="B34" s="153">
        <v>4684</v>
      </c>
      <c r="C34" s="396">
        <v>4589</v>
      </c>
      <c r="D34" s="146">
        <f>SUM(B34:C34)</f>
        <v>9273</v>
      </c>
      <c r="E34" s="153">
        <v>1257</v>
      </c>
      <c r="F34" s="396">
        <v>1910</v>
      </c>
      <c r="G34" s="396">
        <f>SUM(E34:F34)</f>
        <v>3167</v>
      </c>
      <c r="H34" s="643">
        <f>D34-M34</f>
        <v>-347</v>
      </c>
      <c r="I34" s="644">
        <f>G34-P34</f>
        <v>-58</v>
      </c>
      <c r="J34" s="696" t="s">
        <v>65</v>
      </c>
      <c r="K34" s="153">
        <v>5072</v>
      </c>
      <c r="L34" s="396">
        <v>4548</v>
      </c>
      <c r="M34" s="146">
        <f>SUM(K34:L34)</f>
        <v>9620</v>
      </c>
      <c r="N34" s="153">
        <v>1547</v>
      </c>
      <c r="O34" s="396">
        <v>1678</v>
      </c>
      <c r="P34" s="397">
        <f>SUM(N34:O34)</f>
        <v>3225</v>
      </c>
      <c r="Q34" s="629">
        <f>P34/M34</f>
        <v>0.33523908523908524</v>
      </c>
      <c r="R34" s="630">
        <f>P34/M34</f>
        <v>0.33523908523908524</v>
      </c>
    </row>
    <row r="35" spans="1:18" ht="12.75">
      <c r="A35" s="679"/>
      <c r="B35" s="680">
        <f>B34/D34</f>
        <v>0.5051223983608325</v>
      </c>
      <c r="C35" s="681">
        <f>C34/D34</f>
        <v>0.4948776016391675</v>
      </c>
      <c r="D35" s="682">
        <f>D34/D44</f>
        <v>0.05164578111946533</v>
      </c>
      <c r="E35" s="683">
        <f>(E34/G34)</f>
        <v>0.39690558888538047</v>
      </c>
      <c r="F35" s="684">
        <f>(F34/G34)</f>
        <v>0.6030944111146195</v>
      </c>
      <c r="G35" s="684">
        <f>(G34/G44)</f>
        <v>0.022408071717150275</v>
      </c>
      <c r="H35" s="651">
        <f>H34/M34</f>
        <v>-0.03607068607068607</v>
      </c>
      <c r="I35" s="652">
        <f>I34/P34</f>
        <v>-0.017984496124031007</v>
      </c>
      <c r="J35" s="685"/>
      <c r="K35" s="680">
        <f>K34/M34</f>
        <v>0.5272349272349273</v>
      </c>
      <c r="L35" s="681">
        <f>L34/M34</f>
        <v>0.4727650727650728</v>
      </c>
      <c r="M35" s="682">
        <f>M34/M44</f>
        <v>0.05395340489730906</v>
      </c>
      <c r="N35" s="683">
        <f>(N34/P34)</f>
        <v>0.47968992248062015</v>
      </c>
      <c r="O35" s="684">
        <f>(O34/P34)</f>
        <v>0.5203100775193799</v>
      </c>
      <c r="P35" s="686">
        <f>(P34/P44)</f>
        <v>0.022527714327626312</v>
      </c>
      <c r="Q35" s="629"/>
      <c r="R35" s="630"/>
    </row>
    <row r="36" spans="1:18" ht="12" customHeight="1">
      <c r="A36" s="698" t="s">
        <v>114</v>
      </c>
      <c r="B36" s="472">
        <v>1557</v>
      </c>
      <c r="C36" s="442">
        <v>1472</v>
      </c>
      <c r="D36" s="492">
        <f>SUM(B36:C36)</f>
        <v>3029</v>
      </c>
      <c r="E36" s="472">
        <v>727</v>
      </c>
      <c r="F36" s="442">
        <v>1211</v>
      </c>
      <c r="G36" s="442">
        <f>SUM(E36:F36)</f>
        <v>1938</v>
      </c>
      <c r="H36" s="688">
        <f>D36-M36</f>
        <v>450</v>
      </c>
      <c r="I36" s="689">
        <f>G36-P36</f>
        <v>126</v>
      </c>
      <c r="J36" s="699" t="s">
        <v>114</v>
      </c>
      <c r="K36" s="472">
        <v>1260</v>
      </c>
      <c r="L36" s="442">
        <v>1319</v>
      </c>
      <c r="M36" s="492">
        <f>SUM(K36:L36)</f>
        <v>2579</v>
      </c>
      <c r="N36" s="472">
        <v>711</v>
      </c>
      <c r="O36" s="442">
        <v>1101</v>
      </c>
      <c r="P36" s="443">
        <f>SUM(N36:O36)</f>
        <v>1812</v>
      </c>
      <c r="Q36" s="629">
        <f>P36/M36</f>
        <v>0.7025979061651803</v>
      </c>
      <c r="R36" s="630">
        <f>P36/M36</f>
        <v>0.7025979061651803</v>
      </c>
    </row>
    <row r="37" spans="1:18" ht="12.75">
      <c r="A37" s="698"/>
      <c r="B37" s="692">
        <f>B36/D36</f>
        <v>0.5140310333443381</v>
      </c>
      <c r="C37" s="634">
        <f>C36/D36</f>
        <v>0.4859689666556619</v>
      </c>
      <c r="D37" s="634">
        <f>D36/D44</f>
        <v>0.016869952659426344</v>
      </c>
      <c r="E37" s="635">
        <f>(E36/G36)</f>
        <v>0.3751289989680083</v>
      </c>
      <c r="F37" s="636">
        <f>(F36/G36)</f>
        <v>0.6248710010319918</v>
      </c>
      <c r="G37" s="636">
        <f>(G36/G44)</f>
        <v>0.01371229649126531</v>
      </c>
      <c r="H37" s="637">
        <f>H36/M36</f>
        <v>0.17448623497479643</v>
      </c>
      <c r="I37" s="638">
        <f>I36/P36</f>
        <v>0.0695364238410596</v>
      </c>
      <c r="J37" s="699"/>
      <c r="K37" s="692">
        <f>K36/M36</f>
        <v>0.48856145792943</v>
      </c>
      <c r="L37" s="634">
        <f>L36/M36</f>
        <v>0.5114385420705699</v>
      </c>
      <c r="M37" s="634">
        <f>M36/M44</f>
        <v>0.01446422362059876</v>
      </c>
      <c r="N37" s="635">
        <f>(N36/P36)</f>
        <v>0.3923841059602649</v>
      </c>
      <c r="O37" s="636">
        <f>(O36/P36)</f>
        <v>0.6076158940397351</v>
      </c>
      <c r="P37" s="640">
        <f>(P36/P44)</f>
        <v>0.012657432050126784</v>
      </c>
      <c r="Q37" s="629"/>
      <c r="R37" s="630"/>
    </row>
    <row r="38" spans="1:18" ht="12" customHeight="1">
      <c r="A38" s="700" t="s">
        <v>115</v>
      </c>
      <c r="B38" s="153">
        <v>349</v>
      </c>
      <c r="C38" s="396">
        <v>220</v>
      </c>
      <c r="D38" s="146">
        <f>SUM(B38:C38)</f>
        <v>569</v>
      </c>
      <c r="E38" s="153">
        <v>141</v>
      </c>
      <c r="F38" s="396">
        <v>325</v>
      </c>
      <c r="G38" s="396">
        <f>SUM(E38:F38)</f>
        <v>466</v>
      </c>
      <c r="H38" s="643">
        <f>D38-M38</f>
        <v>16</v>
      </c>
      <c r="I38" s="644">
        <f>G38-P38</f>
        <v>97</v>
      </c>
      <c r="J38" s="701" t="s">
        <v>115</v>
      </c>
      <c r="K38" s="153">
        <v>302</v>
      </c>
      <c r="L38" s="396">
        <v>251</v>
      </c>
      <c r="M38" s="146">
        <f>SUM(K38:L38)</f>
        <v>553</v>
      </c>
      <c r="N38" s="153">
        <v>128</v>
      </c>
      <c r="O38" s="396">
        <v>241</v>
      </c>
      <c r="P38" s="397">
        <f>SUM(N38:O38)</f>
        <v>369</v>
      </c>
      <c r="Q38" s="629">
        <f>P38/M38</f>
        <v>0.6672694394213382</v>
      </c>
      <c r="R38" s="630">
        <f>P38/M38</f>
        <v>0.6672694394213382</v>
      </c>
    </row>
    <row r="39" spans="1:18" ht="12.75">
      <c r="A39" s="700"/>
      <c r="B39" s="680">
        <f>B38/D38</f>
        <v>0.6133567662565905</v>
      </c>
      <c r="C39" s="681">
        <f>C38/D38</f>
        <v>0.3866432337434095</v>
      </c>
      <c r="D39" s="682">
        <f>D38/D44</f>
        <v>0.003169033695349485</v>
      </c>
      <c r="E39" s="683">
        <f>(E38/G38)</f>
        <v>0.30257510729613735</v>
      </c>
      <c r="F39" s="684">
        <f>(F38/G38)</f>
        <v>0.6974248927038627</v>
      </c>
      <c r="G39" s="684">
        <f>(G38/G44)</f>
        <v>0.0032971775876829896</v>
      </c>
      <c r="H39" s="651">
        <f>H38/M38</f>
        <v>0.028933092224231464</v>
      </c>
      <c r="I39" s="702">
        <f>I38/P38</f>
        <v>0.26287262872628725</v>
      </c>
      <c r="J39" s="701"/>
      <c r="K39" s="680">
        <f>K38/M38</f>
        <v>0.546112115732369</v>
      </c>
      <c r="L39" s="681">
        <f>L38/M38</f>
        <v>0.4538878842676311</v>
      </c>
      <c r="M39" s="682">
        <f>M38/M44</f>
        <v>0.00310147951228814</v>
      </c>
      <c r="N39" s="683">
        <f>(N38/P38)</f>
        <v>0.34688346883468835</v>
      </c>
      <c r="O39" s="684">
        <f>(O38/P38)</f>
        <v>0.6531165311653117</v>
      </c>
      <c r="P39" s="686">
        <f>(P38/P44)</f>
        <v>0.0025775896393470106</v>
      </c>
      <c r="Q39" s="629"/>
      <c r="R39" s="630"/>
    </row>
    <row r="40" spans="1:18" ht="12.75">
      <c r="A40" s="647" t="s">
        <v>77</v>
      </c>
      <c r="B40" s="472">
        <v>6102</v>
      </c>
      <c r="C40" s="442">
        <v>9219</v>
      </c>
      <c r="D40" s="492">
        <f>SUM(B40:C40)</f>
        <v>15321</v>
      </c>
      <c r="E40" s="472">
        <v>542</v>
      </c>
      <c r="F40" s="442">
        <v>640</v>
      </c>
      <c r="G40" s="442">
        <f>SUM(E40:F40)</f>
        <v>1182</v>
      </c>
      <c r="H40" s="703">
        <f>D40-M40</f>
        <v>-44</v>
      </c>
      <c r="I40" s="704">
        <f>G40-P40</f>
        <v>-27</v>
      </c>
      <c r="J40" s="695" t="s">
        <v>77</v>
      </c>
      <c r="K40" s="472">
        <v>5651</v>
      </c>
      <c r="L40" s="442">
        <v>9714</v>
      </c>
      <c r="M40" s="492">
        <f>SUM(K40:L40)</f>
        <v>15365</v>
      </c>
      <c r="N40" s="472">
        <v>575</v>
      </c>
      <c r="O40" s="442">
        <v>634</v>
      </c>
      <c r="P40" s="443">
        <f>SUM(N40:O40)</f>
        <v>1209</v>
      </c>
      <c r="Q40" s="629">
        <f>P40/M40</f>
        <v>0.07868532378782948</v>
      </c>
      <c r="R40" s="630">
        <f>P40/M40</f>
        <v>0.07868532378782948</v>
      </c>
    </row>
    <row r="41" spans="1:18" ht="12.75">
      <c r="A41" s="647"/>
      <c r="B41" s="705">
        <f>B40/D40</f>
        <v>0.398276874877619</v>
      </c>
      <c r="C41" s="706">
        <f>C40/D40</f>
        <v>0.601723125122381</v>
      </c>
      <c r="D41" s="706">
        <f>D40/D44</f>
        <v>0.08532999164578112</v>
      </c>
      <c r="E41" s="707">
        <f>(E40/G40)</f>
        <v>0.45854483925549916</v>
      </c>
      <c r="F41" s="708">
        <f>(F40/G40)</f>
        <v>0.5414551607445008</v>
      </c>
      <c r="G41" s="708">
        <f>(G40/G44)</f>
        <v>0.008363227271762433</v>
      </c>
      <c r="H41" s="637">
        <f>H40/M40</f>
        <v>-0.0028636511552229092</v>
      </c>
      <c r="I41" s="638">
        <f>I40/P40</f>
        <v>-0.022332506203473945</v>
      </c>
      <c r="J41" s="695"/>
      <c r="K41" s="705">
        <f>K40/M40</f>
        <v>0.36778392450374225</v>
      </c>
      <c r="L41" s="706">
        <f>L40/M40</f>
        <v>0.6322160754962577</v>
      </c>
      <c r="M41" s="709">
        <f>M40/M44</f>
        <v>0.08617401936041098</v>
      </c>
      <c r="N41" s="707">
        <f>(N40/P40)</f>
        <v>0.47559966914805624</v>
      </c>
      <c r="O41" s="708">
        <f>(O40/P40)</f>
        <v>0.5244003308519437</v>
      </c>
      <c r="P41" s="710">
        <f>(P40/P44)</f>
        <v>0.008445273371193864</v>
      </c>
      <c r="Q41" s="629"/>
      <c r="R41" s="630"/>
    </row>
    <row r="42" spans="1:18" ht="12.75">
      <c r="A42" s="694" t="s">
        <v>116</v>
      </c>
      <c r="B42" s="153">
        <v>560</v>
      </c>
      <c r="C42" s="396">
        <v>182</v>
      </c>
      <c r="D42" s="146">
        <f>SUM(B42:C42)</f>
        <v>742</v>
      </c>
      <c r="E42" s="153">
        <v>131</v>
      </c>
      <c r="F42" s="396">
        <v>115</v>
      </c>
      <c r="G42" s="396">
        <f>SUM(E42:F42)</f>
        <v>246</v>
      </c>
      <c r="H42" s="643">
        <f>D42-M42</f>
        <v>-119</v>
      </c>
      <c r="I42" s="644">
        <f>G42-P42</f>
        <v>101</v>
      </c>
      <c r="J42" s="690" t="s">
        <v>117</v>
      </c>
      <c r="K42" s="153">
        <v>680</v>
      </c>
      <c r="L42" s="396">
        <v>181</v>
      </c>
      <c r="M42" s="396">
        <f>SUM(K42:L42)</f>
        <v>861</v>
      </c>
      <c r="N42" s="153">
        <v>79</v>
      </c>
      <c r="O42" s="396">
        <v>66</v>
      </c>
      <c r="P42" s="397">
        <f>SUM(N42:O42)</f>
        <v>145</v>
      </c>
      <c r="Q42" s="629">
        <f>P42/M42</f>
        <v>0.16840882694541232</v>
      </c>
      <c r="R42" s="630">
        <f>P42/M42</f>
        <v>0.16840882694541232</v>
      </c>
    </row>
    <row r="43" spans="1:18" ht="12.75">
      <c r="A43" s="679" t="s">
        <v>82</v>
      </c>
      <c r="B43" s="680">
        <f>B42/D42</f>
        <v>0.7547169811320755</v>
      </c>
      <c r="C43" s="681">
        <f>C42/D42</f>
        <v>0.24528301886792453</v>
      </c>
      <c r="D43" s="682">
        <f>D42/D44</f>
        <v>0.004132553606237817</v>
      </c>
      <c r="E43" s="684">
        <f>(E42/G42)</f>
        <v>0.532520325203252</v>
      </c>
      <c r="F43" s="684">
        <f>(F42/G42)</f>
        <v>0.46747967479674796</v>
      </c>
      <c r="G43" s="684">
        <f>(G42/G44)</f>
        <v>0.0017405701428541106</v>
      </c>
      <c r="H43" s="711">
        <f>H42/M42</f>
        <v>-0.13821138211382114</v>
      </c>
      <c r="I43" s="712">
        <f>I42/P42</f>
        <v>0.696551724137931</v>
      </c>
      <c r="J43" s="693" t="s">
        <v>82</v>
      </c>
      <c r="K43" s="680">
        <f>K42/M42</f>
        <v>0.7897793263646922</v>
      </c>
      <c r="L43" s="681">
        <f>L42/M42</f>
        <v>0.21022067363530778</v>
      </c>
      <c r="M43" s="681">
        <f>M42/M44</f>
        <v>0.0048288858229296365</v>
      </c>
      <c r="N43" s="683">
        <f>(N42/P42)</f>
        <v>0.5448275862068965</v>
      </c>
      <c r="O43" s="684">
        <f>(O42/P42)</f>
        <v>0.45517241379310347</v>
      </c>
      <c r="P43" s="686">
        <f>(P42/P44)</f>
        <v>0.001012873977521183</v>
      </c>
      <c r="Q43" s="629"/>
      <c r="R43" s="630"/>
    </row>
    <row r="44" spans="1:18" ht="12.75">
      <c r="A44" s="523" t="s">
        <v>83</v>
      </c>
      <c r="B44" s="522">
        <f>SUM(B14+B16+B18+B20+B34+B22+B24+B26+B28+B30+B32+B36+B38+B40+B42)</f>
        <v>109417</v>
      </c>
      <c r="C44" s="522">
        <f>SUM(C14+C16+C18+C20+C34+C22+C24+C26+C28+C30+C32+C36+C38+C40+C42)</f>
        <v>70133</v>
      </c>
      <c r="D44" s="522">
        <f>SUM(D14+D16+D18+D20+D34+D22+D24+D26+D28+D30+D32+D36+D38+D40+D42)</f>
        <v>179550</v>
      </c>
      <c r="E44" s="522">
        <f>SUM(E14+E16+E18+E20+E34+E22+E24+E26+E28+E30+E32+E36+E38+E40+E42)</f>
        <v>76435</v>
      </c>
      <c r="F44" s="522">
        <f>SUM(F14+F16+F18+F20+F34+F22+F24+F26+F28+F30+F32+F36+F38+F40+F42)</f>
        <v>64898</v>
      </c>
      <c r="G44" s="713">
        <f>SUM(G14+G16+G18+G20+G34+G22+G24+G26+G28+G30+G32+G36+G38+G40+G42)</f>
        <v>141333</v>
      </c>
      <c r="H44" s="714">
        <f>D44-M44</f>
        <v>1248</v>
      </c>
      <c r="I44" s="715">
        <f>G44-P44</f>
        <v>-1824</v>
      </c>
      <c r="J44" s="520" t="s">
        <v>83</v>
      </c>
      <c r="K44" s="522">
        <f>SUM(K14+K16+K18+K20+K34+K22+K24+K26+K28+K30+K32+K36+K38+K40+K42)</f>
        <v>108542</v>
      </c>
      <c r="L44" s="522">
        <f>SUM(L14+L16+L18+L20+L34+L22+L24+L26+L28+L30+L32+L36+L38+L40+L42)</f>
        <v>69760</v>
      </c>
      <c r="M44" s="522">
        <f>SUM(M14+M16+M18+M20+M34+M22+M24+M26+M28+M30+M32+M36+M38+M40+M42)</f>
        <v>178302</v>
      </c>
      <c r="N44" s="522">
        <f>SUM(N14+N16+N18+N20+N34+N22+N24+N26+N28+N30+N32+N36+N38+N40+N42)</f>
        <v>76889</v>
      </c>
      <c r="O44" s="522">
        <f>SUM(O14+O16+O18+O20+O34+O22+O24+O26+O28+O30+O32+O36+O38+O40+O42)</f>
        <v>66268</v>
      </c>
      <c r="P44" s="522">
        <f>SUM(P14+P16+P18+P20+P34+P22+P24+P26+P28+P30+P32+P36+P38+P40+P42)</f>
        <v>143157</v>
      </c>
      <c r="Q44" s="629">
        <f>P44/M44</f>
        <v>0.8028906013393008</v>
      </c>
      <c r="R44" s="630">
        <f>P44/M44</f>
        <v>0.8028906013393008</v>
      </c>
    </row>
    <row r="45" spans="1:18" ht="12.75">
      <c r="A45" s="525" t="s">
        <v>51</v>
      </c>
      <c r="B45" s="716">
        <f>B44/D44</f>
        <v>0.6093957115009747</v>
      </c>
      <c r="C45" s="663">
        <f>(C44/D44)</f>
        <v>0.39060428849902534</v>
      </c>
      <c r="D45" s="717">
        <f>D44/D51</f>
        <v>0.35354231481116843</v>
      </c>
      <c r="E45" s="321">
        <f>(E44/G44)</f>
        <v>0.5408149547522517</v>
      </c>
      <c r="F45" s="663">
        <f>(F44/G44)</f>
        <v>0.4591850452477482</v>
      </c>
      <c r="G45" s="663">
        <f>(G44/G51)</f>
        <v>0.45059012567668383</v>
      </c>
      <c r="H45" s="664">
        <f>H44/M44</f>
        <v>0.006999360635326581</v>
      </c>
      <c r="I45" s="718">
        <f>I44/P44</f>
        <v>-0.012741256103438882</v>
      </c>
      <c r="J45" s="719" t="s">
        <v>51</v>
      </c>
      <c r="K45" s="716">
        <f>K44/M44</f>
        <v>0.6087536875637962</v>
      </c>
      <c r="L45" s="663">
        <f>(L44/M44)</f>
        <v>0.3912463124362037</v>
      </c>
      <c r="M45" s="717">
        <f>M44/M51</f>
        <v>0.3517845516424978</v>
      </c>
      <c r="N45" s="321">
        <f>(N44/P44)</f>
        <v>0.5370956362594913</v>
      </c>
      <c r="O45" s="663">
        <f>(O44/P44)</f>
        <v>0.4629043637405087</v>
      </c>
      <c r="P45" s="661">
        <f>(P44/P51)</f>
        <v>0.44812744165080637</v>
      </c>
      <c r="Q45" s="629"/>
      <c r="R45" s="630"/>
    </row>
    <row r="46" spans="1:18" ht="12.75">
      <c r="A46" s="720" t="s">
        <v>118</v>
      </c>
      <c r="B46" s="721"/>
      <c r="C46" s="722"/>
      <c r="D46" s="721"/>
      <c r="E46" s="723"/>
      <c r="F46" s="724"/>
      <c r="G46" s="724">
        <f>F46</f>
        <v>0</v>
      </c>
      <c r="H46" s="724"/>
      <c r="I46" s="724">
        <f>G46-P46</f>
        <v>-252</v>
      </c>
      <c r="J46" s="724"/>
      <c r="K46" s="724"/>
      <c r="L46" s="724"/>
      <c r="M46" s="724"/>
      <c r="N46" s="724"/>
      <c r="O46" s="724">
        <v>252</v>
      </c>
      <c r="P46" s="724">
        <f>O46</f>
        <v>252</v>
      </c>
      <c r="Q46" s="629"/>
      <c r="R46" s="630"/>
    </row>
    <row r="47" spans="1:18" ht="12.75">
      <c r="A47" s="725" t="s">
        <v>119</v>
      </c>
      <c r="B47" s="726" t="s">
        <v>57</v>
      </c>
      <c r="C47" s="727"/>
      <c r="D47" s="728"/>
      <c r="E47" s="729"/>
      <c r="F47" s="730"/>
      <c r="G47" s="396">
        <f>SUM(E47:F47)</f>
        <v>0</v>
      </c>
      <c r="H47" s="731"/>
      <c r="I47" s="732">
        <f>G47-P47</f>
        <v>0</v>
      </c>
      <c r="J47" s="733"/>
      <c r="K47" s="728"/>
      <c r="L47" s="728"/>
      <c r="M47" s="728"/>
      <c r="N47" s="729"/>
      <c r="O47" s="730"/>
      <c r="P47" s="397">
        <f>SUM(N47:O47)</f>
        <v>0</v>
      </c>
      <c r="Q47" s="629"/>
      <c r="R47" s="630"/>
    </row>
    <row r="48" spans="1:18" ht="12.75">
      <c r="A48" s="587"/>
      <c r="B48" s="734" t="s">
        <v>94</v>
      </c>
      <c r="C48" s="735"/>
      <c r="D48" s="736"/>
      <c r="E48" s="737"/>
      <c r="F48" s="738"/>
      <c r="G48" s="642">
        <f>SUM(E48:F48)</f>
        <v>0</v>
      </c>
      <c r="H48" s="739"/>
      <c r="I48" s="732">
        <f>G48-P48</f>
        <v>0</v>
      </c>
      <c r="J48" s="740"/>
      <c r="K48" s="736"/>
      <c r="L48" s="736"/>
      <c r="M48" s="736"/>
      <c r="N48" s="737"/>
      <c r="O48" s="738"/>
      <c r="P48" s="646">
        <f>SUM(N48:O48)</f>
        <v>0</v>
      </c>
      <c r="Q48" s="629"/>
      <c r="R48" s="630"/>
    </row>
    <row r="49" spans="1:18" ht="12.75">
      <c r="A49" s="741" t="s">
        <v>120</v>
      </c>
      <c r="B49" s="742"/>
      <c r="C49" s="743"/>
      <c r="D49" s="742"/>
      <c r="E49" s="744">
        <f>SUM(E47:E48)</f>
        <v>0</v>
      </c>
      <c r="F49" s="744">
        <f>SUM(F47:F48)</f>
        <v>0</v>
      </c>
      <c r="G49" s="745">
        <f>SUM(E49:F49)</f>
        <v>0</v>
      </c>
      <c r="H49" s="746"/>
      <c r="I49" s="747">
        <f>G49-P49</f>
        <v>0</v>
      </c>
      <c r="J49" s="748"/>
      <c r="K49" s="742"/>
      <c r="L49" s="742"/>
      <c r="M49" s="742"/>
      <c r="N49" s="744">
        <f>SUM(N47:N48)</f>
        <v>0</v>
      </c>
      <c r="O49" s="744">
        <f>SUM(O47:O48)</f>
        <v>0</v>
      </c>
      <c r="P49" s="749">
        <f>SUM(N49:O49)</f>
        <v>0</v>
      </c>
      <c r="Q49" s="629"/>
      <c r="R49" s="630"/>
    </row>
    <row r="50" spans="1:18" ht="12.75">
      <c r="A50" s="750"/>
      <c r="B50" s="751"/>
      <c r="C50" s="328"/>
      <c r="D50" s="752"/>
      <c r="E50" s="101"/>
      <c r="F50" s="78"/>
      <c r="G50" s="663">
        <f>G49/G51</f>
        <v>0</v>
      </c>
      <c r="H50" s="753"/>
      <c r="I50" s="718" t="e">
        <f>I49/P49</f>
        <v>#DIV/0!</v>
      </c>
      <c r="J50" s="754"/>
      <c r="K50" s="751"/>
      <c r="L50" s="328"/>
      <c r="M50" s="752"/>
      <c r="N50" s="755"/>
      <c r="O50" s="328"/>
      <c r="P50" s="661">
        <f>P49/P51</f>
        <v>0</v>
      </c>
      <c r="Q50" s="629"/>
      <c r="R50" s="630"/>
    </row>
    <row r="51" spans="1:18" ht="18" customHeight="1">
      <c r="A51" s="531" t="s">
        <v>48</v>
      </c>
      <c r="B51" s="756">
        <f>SUM(B9+B44)</f>
        <v>395481</v>
      </c>
      <c r="C51" s="756">
        <f>SUM(C9+C44)</f>
        <v>112379</v>
      </c>
      <c r="D51" s="756">
        <f>SUM(D9+D44)</f>
        <v>507860</v>
      </c>
      <c r="E51" s="756">
        <f>SUM(E9+E44+E49)</f>
        <v>210068</v>
      </c>
      <c r="F51" s="756">
        <f>SUM(F9+F44+F46+F49)</f>
        <v>103594</v>
      </c>
      <c r="G51" s="757">
        <f>SUM(G9+G44+G46+G49)</f>
        <v>313662</v>
      </c>
      <c r="H51" s="758">
        <f>D51-M51</f>
        <v>1010</v>
      </c>
      <c r="I51" s="759">
        <f>G51-P51</f>
        <v>-5794</v>
      </c>
      <c r="J51" s="530" t="s">
        <v>48</v>
      </c>
      <c r="K51" s="756">
        <f>SUM(K9+K44)</f>
        <v>396117</v>
      </c>
      <c r="L51" s="756">
        <f>SUM(L9+L44)</f>
        <v>110733</v>
      </c>
      <c r="M51" s="756">
        <f>SUM(M9+M44)</f>
        <v>506850</v>
      </c>
      <c r="N51" s="756">
        <f>SUM(N9+N44+N49)</f>
        <v>212432</v>
      </c>
      <c r="O51" s="756">
        <f>SUM(O9+O44+O49)</f>
        <v>106772</v>
      </c>
      <c r="P51" s="756">
        <f>SUM(P9+P44+P46+P49)</f>
        <v>319456</v>
      </c>
      <c r="Q51" s="629">
        <f>P51/M51</f>
        <v>0.6302772023281049</v>
      </c>
      <c r="R51" s="630">
        <f>P51/M51</f>
        <v>0.6302772023281049</v>
      </c>
    </row>
    <row r="52" spans="1:16" ht="12.75">
      <c r="A52" s="760" t="s">
        <v>121</v>
      </c>
      <c r="B52" s="761">
        <f>B51/D51</f>
        <v>0.7787205135273501</v>
      </c>
      <c r="C52" s="762">
        <f>C51/D51</f>
        <v>0.22127948647264994</v>
      </c>
      <c r="D52" s="762">
        <v>1</v>
      </c>
      <c r="E52" s="341">
        <f>E51/G51</f>
        <v>0.6697272860595163</v>
      </c>
      <c r="F52" s="341">
        <f>F51/G51</f>
        <v>0.3302727139404837</v>
      </c>
      <c r="G52" s="340">
        <v>1</v>
      </c>
      <c r="H52" s="763">
        <f>H51/M51</f>
        <v>0.0019927000098648516</v>
      </c>
      <c r="I52" s="718">
        <f>I51/P51</f>
        <v>-0.01813708304116999</v>
      </c>
      <c r="J52" s="764" t="s">
        <v>121</v>
      </c>
      <c r="K52" s="761">
        <f>K51/M51</f>
        <v>0.7815270790174608</v>
      </c>
      <c r="L52" s="762">
        <f>L51/M51</f>
        <v>0.2184729209825392</v>
      </c>
      <c r="M52" s="762">
        <v>1</v>
      </c>
      <c r="N52" s="341">
        <f>N51/P51</f>
        <v>0.664980466793549</v>
      </c>
      <c r="O52" s="341">
        <f>O51/P51</f>
        <v>0.3342306921767004</v>
      </c>
      <c r="P52" s="765">
        <v>1</v>
      </c>
    </row>
    <row r="53" spans="1:16" ht="6" customHeight="1">
      <c r="A53" s="766"/>
      <c r="B53" s="767"/>
      <c r="C53" s="767"/>
      <c r="D53" s="767"/>
      <c r="E53" s="330"/>
      <c r="F53" s="330"/>
      <c r="G53" s="329"/>
      <c r="H53" s="650"/>
      <c r="I53" s="768"/>
      <c r="J53" s="769"/>
      <c r="K53" s="767"/>
      <c r="L53" s="767"/>
      <c r="M53" s="767"/>
      <c r="N53" s="330"/>
      <c r="O53" s="330"/>
      <c r="P53" s="329"/>
    </row>
    <row r="54" spans="1:16" ht="12.75">
      <c r="A54" s="648" t="s">
        <v>122</v>
      </c>
      <c r="C54" s="648"/>
      <c r="D54" s="648"/>
      <c r="E54" s="648"/>
      <c r="F54" s="648"/>
      <c r="G54" s="768"/>
      <c r="H54" s="768"/>
      <c r="J54" s="600"/>
      <c r="K54" s="767"/>
      <c r="L54" s="767"/>
      <c r="M54" s="767"/>
      <c r="N54" s="770"/>
      <c r="O54" s="771"/>
      <c r="P54" s="771"/>
    </row>
    <row r="55" spans="1:17" ht="12.75">
      <c r="A55" s="648"/>
      <c r="C55" s="648"/>
      <c r="D55" s="648"/>
      <c r="E55" s="772"/>
      <c r="F55" s="772"/>
      <c r="G55" s="768"/>
      <c r="H55" s="768"/>
      <c r="J55" s="600"/>
      <c r="K55" s="767"/>
      <c r="L55" s="767"/>
      <c r="M55" s="767"/>
      <c r="N55" s="772"/>
      <c r="O55" s="772"/>
      <c r="P55" s="331"/>
      <c r="Q55" s="331"/>
    </row>
    <row r="56" spans="1:17" ht="12.75">
      <c r="A56" s="337"/>
      <c r="B56" s="337"/>
      <c r="E56" s="772"/>
      <c r="F56" s="772"/>
      <c r="G56" s="337"/>
      <c r="H56" s="337"/>
      <c r="I56" s="337"/>
      <c r="J56" s="337"/>
      <c r="K56" s="337"/>
      <c r="L56" s="337"/>
      <c r="M56" s="337"/>
      <c r="N56" s="331"/>
      <c r="O56" s="331"/>
      <c r="P56" s="331"/>
      <c r="Q56" s="773"/>
    </row>
    <row r="57" spans="1:17" ht="12.75">
      <c r="A57" s="774"/>
      <c r="B57" s="771"/>
      <c r="C57" s="337"/>
      <c r="D57" s="772"/>
      <c r="E57" s="775"/>
      <c r="F57" s="775"/>
      <c r="G57" s="337"/>
      <c r="H57" s="775"/>
      <c r="I57" s="772"/>
      <c r="J57" s="774"/>
      <c r="K57" s="771"/>
      <c r="L57" s="337"/>
      <c r="M57" s="772"/>
      <c r="N57" s="775"/>
      <c r="O57" s="775"/>
      <c r="P57" s="776"/>
      <c r="Q57" s="776"/>
    </row>
    <row r="58" spans="8:17" ht="12.75">
      <c r="H58" s="775"/>
      <c r="I58" s="775"/>
      <c r="J58" s="337"/>
      <c r="K58" s="771"/>
      <c r="L58" s="337"/>
      <c r="M58" s="777"/>
      <c r="N58" s="775"/>
      <c r="O58" s="775"/>
      <c r="P58" s="776"/>
      <c r="Q58" s="778"/>
    </row>
  </sheetData>
  <sheetProtection selectLockedCells="1" selectUnlockedCells="1"/>
  <mergeCells count="18">
    <mergeCell ref="H1:I1"/>
    <mergeCell ref="Q1:R1"/>
    <mergeCell ref="Q2:R2"/>
    <mergeCell ref="H3:I3"/>
    <mergeCell ref="H4:I4"/>
    <mergeCell ref="J11:P11"/>
    <mergeCell ref="B12:D12"/>
    <mergeCell ref="E12:G12"/>
    <mergeCell ref="K12:M12"/>
    <mergeCell ref="N12:P12"/>
    <mergeCell ref="H13:I13"/>
    <mergeCell ref="A36:A37"/>
    <mergeCell ref="J36:J37"/>
    <mergeCell ref="A38:A39"/>
    <mergeCell ref="J38:J39"/>
    <mergeCell ref="E55:F55"/>
    <mergeCell ref="N55:O55"/>
    <mergeCell ref="P55:Q55"/>
  </mergeCells>
  <printOptions horizontalCentered="1" verticalCentered="1"/>
  <pageMargins left="0" right="0" top="0.5118055555555555" bottom="0.5118055555555555" header="0.5118055555555555" footer="0.5118055555555555"/>
  <pageSetup horizontalDpi="300" verticalDpi="300" orientation="landscape" paperSize="9" scale="80"/>
  <headerFooter alignWithMargins="0">
    <oddHeader>&amp;CPresenze e Prestiti - Raffronto anno 2009 e 2008</oddHeader>
    <oddFooter>&amp;LBiblioteca comunale di trento -  Ufficio Gestione Risorse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68"/>
  <sheetViews>
    <sheetView zoomScale="128" zoomScaleNormal="128" workbookViewId="0" topLeftCell="A25">
      <selection activeCell="H38" sqref="H38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4" width="11.57421875" style="0" customWidth="1"/>
    <col min="5" max="5" width="11.8515625" style="0" customWidth="1"/>
    <col min="6" max="6" width="11.140625" style="0" customWidth="1"/>
    <col min="7" max="7" width="11.8515625" style="0" customWidth="1"/>
    <col min="8" max="8" width="11.00390625" style="0" customWidth="1"/>
    <col min="9" max="9" width="10.57421875" style="0" customWidth="1"/>
    <col min="10" max="10" width="12.140625" style="0" customWidth="1"/>
    <col min="11" max="11" width="11.28125" style="0" customWidth="1"/>
    <col min="12" max="12" width="10.7109375" style="0" customWidth="1"/>
    <col min="13" max="15" width="10.57421875" style="0" customWidth="1"/>
    <col min="16" max="16" width="11.00390625" style="0" customWidth="1"/>
  </cols>
  <sheetData>
    <row r="1" spans="1:16" ht="12.75">
      <c r="A1" s="603" t="s">
        <v>123</v>
      </c>
      <c r="B1" s="604"/>
      <c r="C1" s="605"/>
      <c r="D1" s="606"/>
      <c r="E1" s="779"/>
      <c r="F1" s="779"/>
      <c r="G1" s="779"/>
      <c r="H1" s="780" t="s">
        <v>100</v>
      </c>
      <c r="I1" s="780"/>
      <c r="J1" s="608" t="s">
        <v>124</v>
      </c>
      <c r="K1" s="609"/>
      <c r="L1" s="610"/>
      <c r="M1" s="610"/>
      <c r="N1" s="610"/>
      <c r="O1" s="610"/>
      <c r="P1" s="610"/>
    </row>
    <row r="2" spans="1:16" ht="12.75">
      <c r="A2" s="612" t="s">
        <v>0</v>
      </c>
      <c r="B2" s="40"/>
      <c r="C2" s="11" t="s">
        <v>1</v>
      </c>
      <c r="D2" s="13"/>
      <c r="E2" s="8" t="s">
        <v>103</v>
      </c>
      <c r="F2" s="8"/>
      <c r="G2" s="8"/>
      <c r="H2" s="781" t="s">
        <v>1</v>
      </c>
      <c r="I2" s="782" t="s">
        <v>103</v>
      </c>
      <c r="J2" s="617" t="s">
        <v>104</v>
      </c>
      <c r="K2" s="40"/>
      <c r="L2" s="11" t="s">
        <v>1</v>
      </c>
      <c r="M2" s="13"/>
      <c r="N2" s="2" t="s">
        <v>103</v>
      </c>
      <c r="O2" s="2"/>
      <c r="P2" s="2"/>
    </row>
    <row r="3" spans="1:16" ht="12" customHeight="1">
      <c r="A3" s="783">
        <v>2019</v>
      </c>
      <c r="B3" s="44" t="s">
        <v>10</v>
      </c>
      <c r="C3" s="45" t="s">
        <v>11</v>
      </c>
      <c r="D3" s="46" t="s">
        <v>12</v>
      </c>
      <c r="E3" s="44" t="s">
        <v>10</v>
      </c>
      <c r="F3" s="45" t="s">
        <v>11</v>
      </c>
      <c r="G3" s="50" t="s">
        <v>12</v>
      </c>
      <c r="H3" s="784" t="s">
        <v>125</v>
      </c>
      <c r="I3" s="784"/>
      <c r="J3" s="785">
        <v>2018</v>
      </c>
      <c r="K3" s="44" t="s">
        <v>10</v>
      </c>
      <c r="L3" s="45" t="s">
        <v>11</v>
      </c>
      <c r="M3" s="46" t="s">
        <v>12</v>
      </c>
      <c r="N3" s="44" t="s">
        <v>10</v>
      </c>
      <c r="O3" s="45" t="s">
        <v>11</v>
      </c>
      <c r="P3" s="50" t="s">
        <v>12</v>
      </c>
    </row>
    <row r="4" spans="1:100" ht="12.75">
      <c r="A4" s="786" t="s">
        <v>126</v>
      </c>
      <c r="B4" s="77"/>
      <c r="C4" s="78"/>
      <c r="D4" s="78"/>
      <c r="E4" s="787"/>
      <c r="F4" s="68"/>
      <c r="G4" s="788"/>
      <c r="H4" s="784"/>
      <c r="I4" s="784"/>
      <c r="J4" s="624" t="s">
        <v>127</v>
      </c>
      <c r="K4" s="73"/>
      <c r="L4" s="372"/>
      <c r="M4" s="68"/>
      <c r="N4" s="78"/>
      <c r="O4" s="78"/>
      <c r="P4" s="364"/>
      <c r="CN4">
        <v>13136</v>
      </c>
      <c r="CS4">
        <v>8713</v>
      </c>
      <c r="CT4">
        <v>872</v>
      </c>
      <c r="CV4">
        <v>3632</v>
      </c>
    </row>
    <row r="5" spans="1:16" ht="12.75">
      <c r="A5" s="694" t="s">
        <v>32</v>
      </c>
      <c r="B5" s="109">
        <v>164516</v>
      </c>
      <c r="C5" s="106"/>
      <c r="D5" s="106">
        <f>SUM(B5:C5)</f>
        <v>164516</v>
      </c>
      <c r="E5" s="109">
        <v>71910</v>
      </c>
      <c r="F5" s="108"/>
      <c r="G5" s="109">
        <f>SUM(E5:F5)</f>
        <v>71910</v>
      </c>
      <c r="H5" s="688">
        <f>D5-M5</f>
        <v>-3393</v>
      </c>
      <c r="I5" s="689">
        <f>G5-P5</f>
        <v>-1343</v>
      </c>
      <c r="J5" s="645" t="s">
        <v>32</v>
      </c>
      <c r="K5" s="109">
        <v>167909</v>
      </c>
      <c r="L5" s="106">
        <v>0</v>
      </c>
      <c r="M5" s="106">
        <f>SUM(K5:L5)</f>
        <v>167909</v>
      </c>
      <c r="N5" s="109">
        <v>73253</v>
      </c>
      <c r="O5" s="108"/>
      <c r="P5" s="291">
        <f>SUM(N5:O5)</f>
        <v>73253</v>
      </c>
    </row>
    <row r="6" spans="1:100" ht="12.75">
      <c r="A6" s="679"/>
      <c r="B6" s="632"/>
      <c r="C6" s="633"/>
      <c r="D6" s="634"/>
      <c r="E6" s="692"/>
      <c r="F6" s="789"/>
      <c r="G6" s="635"/>
      <c r="H6" s="637">
        <f>H5/M5</f>
        <v>-0.02020737423247116</v>
      </c>
      <c r="I6" s="638">
        <f>I5/P5</f>
        <v>-0.01833372012067765</v>
      </c>
      <c r="J6" s="624"/>
      <c r="K6" s="632"/>
      <c r="L6" s="633"/>
      <c r="M6" s="634"/>
      <c r="N6" s="692"/>
      <c r="O6" s="789"/>
      <c r="P6" s="790"/>
      <c r="CS6">
        <v>202</v>
      </c>
      <c r="CT6">
        <v>18</v>
      </c>
      <c r="CV6">
        <v>15</v>
      </c>
    </row>
    <row r="7" spans="1:16" ht="12.75">
      <c r="A7" s="647" t="s">
        <v>46</v>
      </c>
      <c r="B7" s="150"/>
      <c r="C7" s="642">
        <v>21844</v>
      </c>
      <c r="D7" s="791">
        <f>SUM(B7:C7)</f>
        <v>21844</v>
      </c>
      <c r="E7" s="792"/>
      <c r="F7" s="793">
        <v>20596</v>
      </c>
      <c r="G7" s="150">
        <f>SUM(E7:F7)</f>
        <v>20596</v>
      </c>
      <c r="H7" s="643">
        <f>D7-M7</f>
        <v>1072</v>
      </c>
      <c r="I7" s="644">
        <f>G7-P7</f>
        <v>-1915</v>
      </c>
      <c r="J7" s="794" t="s">
        <v>110</v>
      </c>
      <c r="K7" s="150">
        <v>0</v>
      </c>
      <c r="L7" s="642">
        <v>20772</v>
      </c>
      <c r="M7" s="791">
        <f>SUM(K7:L7)</f>
        <v>20772</v>
      </c>
      <c r="N7" s="792"/>
      <c r="O7" s="793">
        <v>22511</v>
      </c>
      <c r="P7" s="795">
        <f>SUM(N7:O7)</f>
        <v>22511</v>
      </c>
    </row>
    <row r="8" spans="1:100" ht="12.75">
      <c r="A8" s="647" t="s">
        <v>128</v>
      </c>
      <c r="B8" s="88"/>
      <c r="C8" s="491"/>
      <c r="D8" s="648"/>
      <c r="E8" s="680"/>
      <c r="F8" s="682"/>
      <c r="G8" s="649"/>
      <c r="H8" s="651">
        <f>H7/M7</f>
        <v>0.05160793375698055</v>
      </c>
      <c r="I8" s="652">
        <f>I7/P7</f>
        <v>-0.0850695215672338</v>
      </c>
      <c r="J8" s="624"/>
      <c r="K8" s="88"/>
      <c r="L8" s="491"/>
      <c r="M8" s="648"/>
      <c r="N8" s="680"/>
      <c r="O8" s="682"/>
      <c r="P8" s="796"/>
      <c r="CS8">
        <v>66</v>
      </c>
      <c r="CT8">
        <v>16</v>
      </c>
      <c r="CV8">
        <v>51</v>
      </c>
    </row>
    <row r="9" spans="1:16" ht="12.75">
      <c r="A9" s="319" t="s">
        <v>49</v>
      </c>
      <c r="B9" s="314">
        <f>SUM(B5+B7)</f>
        <v>164516</v>
      </c>
      <c r="C9" s="314">
        <f>SUM(C5+C7)</f>
        <v>21844</v>
      </c>
      <c r="D9" s="314">
        <f>SUM(D5+D7)</f>
        <v>186360</v>
      </c>
      <c r="E9" s="314">
        <f>SUM(E5+E7)</f>
        <v>71910</v>
      </c>
      <c r="F9" s="314">
        <f>SUM(F5+F7)</f>
        <v>20596</v>
      </c>
      <c r="G9" s="797">
        <f>SUM(G5+G7)</f>
        <v>92506</v>
      </c>
      <c r="H9" s="657">
        <f>H5+H7</f>
        <v>-2321</v>
      </c>
      <c r="I9" s="658">
        <f>I5+I7</f>
        <v>-3258</v>
      </c>
      <c r="J9" s="659"/>
      <c r="K9" s="314">
        <f>SUM(K5+K7)</f>
        <v>167909</v>
      </c>
      <c r="L9" s="314">
        <f>SUM(L5+L7)</f>
        <v>20772</v>
      </c>
      <c r="M9" s="314">
        <f>SUM(M5+M7)</f>
        <v>188681</v>
      </c>
      <c r="N9" s="314">
        <f>SUM(N5+N7)</f>
        <v>73253</v>
      </c>
      <c r="O9" s="314">
        <f>SUM(O5+O7)</f>
        <v>22511</v>
      </c>
      <c r="P9" s="314">
        <f>SUM(P5+P7)</f>
        <v>95764</v>
      </c>
    </row>
    <row r="10" spans="1:100" ht="12.75">
      <c r="A10" s="798" t="s">
        <v>51</v>
      </c>
      <c r="B10" s="321">
        <f>B9/D9</f>
        <v>0.8827860055805967</v>
      </c>
      <c r="C10" s="321">
        <f>C9/D9</f>
        <v>0.1172139944194033</v>
      </c>
      <c r="D10" s="799">
        <f>D9/D48</f>
        <v>0.6543539325842697</v>
      </c>
      <c r="E10" s="321">
        <f>E9/G9</f>
        <v>0.7773549823795213</v>
      </c>
      <c r="F10" s="321">
        <f>F9/G9</f>
        <v>0.22264501762047867</v>
      </c>
      <c r="G10" s="800">
        <f>G9/G48</f>
        <v>0.5496200440855807</v>
      </c>
      <c r="H10" s="664">
        <f>H9/M9</f>
        <v>-0.012301185598973929</v>
      </c>
      <c r="I10" s="718">
        <f>I9/P9</f>
        <v>-0.03402113529092352</v>
      </c>
      <c r="J10" s="665" t="s">
        <v>51</v>
      </c>
      <c r="K10" s="321">
        <f>K9/M9</f>
        <v>0.8899094238423583</v>
      </c>
      <c r="L10" s="321">
        <f>L9/M9</f>
        <v>0.11009057615764173</v>
      </c>
      <c r="M10" s="801">
        <f>M9/M48</f>
        <v>0.6598945181620419</v>
      </c>
      <c r="N10" s="321">
        <f>N9/P9</f>
        <v>0.7649325425003133</v>
      </c>
      <c r="O10" s="321">
        <f>O9/P9</f>
        <v>0.23506745749968672</v>
      </c>
      <c r="P10" s="802">
        <f>P9/P48</f>
        <v>0.5523996308260267</v>
      </c>
      <c r="CV10" s="588">
        <f>CV4+CV6+CV8</f>
        <v>3698</v>
      </c>
    </row>
    <row r="11" spans="1:16" s="275" customFormat="1" ht="7.5" customHeight="1">
      <c r="A11" s="803"/>
      <c r="B11" s="770"/>
      <c r="C11" s="770"/>
      <c r="D11" s="770"/>
      <c r="E11" s="770"/>
      <c r="F11" s="770"/>
      <c r="G11" s="770"/>
      <c r="H11" s="768"/>
      <c r="I11" s="768"/>
      <c r="J11" s="803"/>
      <c r="K11" s="770"/>
      <c r="L11" s="770"/>
      <c r="M11" s="770"/>
      <c r="N11" s="770"/>
      <c r="O11" s="770"/>
      <c r="P11" s="770"/>
    </row>
    <row r="12" spans="1:16" ht="12.75">
      <c r="A12" s="331"/>
      <c r="B12" s="328"/>
      <c r="C12" s="328"/>
      <c r="D12" s="328"/>
      <c r="E12" s="328"/>
      <c r="F12" s="328"/>
      <c r="G12" s="328"/>
      <c r="H12" s="650"/>
      <c r="I12" s="768"/>
      <c r="J12" s="331"/>
      <c r="K12" s="328"/>
      <c r="L12" s="328"/>
      <c r="M12" s="328"/>
      <c r="N12" s="328"/>
      <c r="O12" s="328"/>
      <c r="P12" s="328"/>
    </row>
    <row r="13" spans="1:103" ht="14.25" customHeight="1">
      <c r="A13" s="804">
        <v>2019</v>
      </c>
      <c r="B13" s="2" t="s">
        <v>1</v>
      </c>
      <c r="C13" s="2"/>
      <c r="D13" s="2"/>
      <c r="E13" s="8" t="s">
        <v>103</v>
      </c>
      <c r="F13" s="8"/>
      <c r="G13" s="8"/>
      <c r="H13" s="805" t="s">
        <v>1</v>
      </c>
      <c r="I13" s="806" t="s">
        <v>103</v>
      </c>
      <c r="J13" s="807">
        <v>2018</v>
      </c>
      <c r="K13" s="16" t="s">
        <v>1</v>
      </c>
      <c r="L13" s="16"/>
      <c r="M13" s="16"/>
      <c r="N13" s="808"/>
      <c r="O13" s="808"/>
      <c r="P13" s="16" t="s">
        <v>103</v>
      </c>
      <c r="CN13">
        <v>2413</v>
      </c>
      <c r="CR13">
        <v>2657</v>
      </c>
      <c r="CT13">
        <v>251</v>
      </c>
      <c r="CY13">
        <v>1747</v>
      </c>
    </row>
    <row r="14" spans="1:16" ht="12.75">
      <c r="A14" s="809" t="s">
        <v>126</v>
      </c>
      <c r="B14" s="38" t="s">
        <v>10</v>
      </c>
      <c r="C14" s="54" t="s">
        <v>11</v>
      </c>
      <c r="D14" s="54" t="s">
        <v>12</v>
      </c>
      <c r="E14" s="44" t="s">
        <v>10</v>
      </c>
      <c r="F14" s="45" t="s">
        <v>11</v>
      </c>
      <c r="G14" s="50" t="s">
        <v>12</v>
      </c>
      <c r="H14" s="780" t="s">
        <v>100</v>
      </c>
      <c r="I14" s="780"/>
      <c r="J14" s="810" t="s">
        <v>126</v>
      </c>
      <c r="K14" s="36" t="s">
        <v>10</v>
      </c>
      <c r="L14" s="368" t="s">
        <v>11</v>
      </c>
      <c r="M14" s="368" t="s">
        <v>12</v>
      </c>
      <c r="N14" s="44" t="s">
        <v>10</v>
      </c>
      <c r="O14" s="45" t="s">
        <v>11</v>
      </c>
      <c r="P14" s="368" t="s">
        <v>12</v>
      </c>
    </row>
    <row r="15" spans="1:16" ht="12.75">
      <c r="A15" s="811"/>
      <c r="B15" s="389"/>
      <c r="C15" s="390"/>
      <c r="D15" s="390"/>
      <c r="E15" s="390"/>
      <c r="F15" s="390"/>
      <c r="G15" s="812"/>
      <c r="H15" s="813" t="s">
        <v>129</v>
      </c>
      <c r="I15" s="813"/>
      <c r="J15" s="814"/>
      <c r="K15" s="389"/>
      <c r="L15" s="390"/>
      <c r="M15" s="390"/>
      <c r="N15" s="390"/>
      <c r="O15" s="390"/>
      <c r="P15" s="147"/>
    </row>
    <row r="16" spans="1:16" ht="12.75">
      <c r="A16" s="815" t="s">
        <v>55</v>
      </c>
      <c r="B16" s="816">
        <v>1774</v>
      </c>
      <c r="C16" s="153">
        <v>1692</v>
      </c>
      <c r="D16" s="147">
        <f>SUM(B16:C16)</f>
        <v>3466</v>
      </c>
      <c r="E16" s="153">
        <v>1027</v>
      </c>
      <c r="F16" s="396">
        <v>1071</v>
      </c>
      <c r="G16" s="396">
        <f>SUM(E16:F16)</f>
        <v>2098</v>
      </c>
      <c r="H16" s="643">
        <f>D16-M16</f>
        <v>-359</v>
      </c>
      <c r="I16" s="644">
        <f>G16-P16</f>
        <v>-423</v>
      </c>
      <c r="J16" s="645" t="s">
        <v>55</v>
      </c>
      <c r="K16" s="153">
        <v>1434</v>
      </c>
      <c r="L16" s="396">
        <v>2391</v>
      </c>
      <c r="M16" s="147">
        <f>SUM(K16:L16)</f>
        <v>3825</v>
      </c>
      <c r="N16" s="145">
        <v>1065</v>
      </c>
      <c r="O16" s="147">
        <v>1456</v>
      </c>
      <c r="P16" s="397">
        <f>SUM(N16:O16)</f>
        <v>2521</v>
      </c>
    </row>
    <row r="17" spans="1:16" ht="12.75">
      <c r="A17" s="691"/>
      <c r="B17" s="817">
        <f>B16/D16</f>
        <v>0.5118291979226774</v>
      </c>
      <c r="C17" s="681">
        <f>C16/D16</f>
        <v>0.48817080207732255</v>
      </c>
      <c r="D17" s="682">
        <f>D16/D46</f>
        <v>0.0352092645266152</v>
      </c>
      <c r="E17" s="680">
        <f>E16/G16</f>
        <v>0.48951382268827454</v>
      </c>
      <c r="F17" s="648">
        <f>F16/G16</f>
        <v>0.5104861773117254</v>
      </c>
      <c r="G17" s="681">
        <f>G16/G46</f>
        <v>0.02767700486788122</v>
      </c>
      <c r="H17" s="651">
        <f>H16/M16</f>
        <v>-0.0938562091503268</v>
      </c>
      <c r="I17" s="702">
        <f>I16/P16</f>
        <v>-0.16779055930186434</v>
      </c>
      <c r="J17" s="685"/>
      <c r="K17" s="680">
        <f>K16/M16</f>
        <v>0.3749019607843137</v>
      </c>
      <c r="L17" s="681">
        <f>L16/M16</f>
        <v>0.6250980392156863</v>
      </c>
      <c r="M17" s="682">
        <f>M16/M46</f>
        <v>0.03933364183248496</v>
      </c>
      <c r="N17" s="680">
        <f>N16/P16</f>
        <v>0.42245140817136057</v>
      </c>
      <c r="O17" s="682">
        <f>O16/P16</f>
        <v>0.5775485918286394</v>
      </c>
      <c r="P17" s="682">
        <f>P16/P46</f>
        <v>0.03248878808185989</v>
      </c>
    </row>
    <row r="18" spans="1:16" ht="12.75">
      <c r="A18" s="818" t="s">
        <v>52</v>
      </c>
      <c r="B18" s="819">
        <v>7122</v>
      </c>
      <c r="C18" s="472">
        <v>4974</v>
      </c>
      <c r="D18" s="820">
        <f>SUM(B18:C18)</f>
        <v>12096</v>
      </c>
      <c r="E18" s="472">
        <v>6021</v>
      </c>
      <c r="F18" s="106">
        <v>4948</v>
      </c>
      <c r="G18" s="442">
        <f>SUM(E18:F18)</f>
        <v>10969</v>
      </c>
      <c r="H18" s="688">
        <f>D18-M18</f>
        <v>999</v>
      </c>
      <c r="I18" s="689">
        <f>G18-P18</f>
        <v>-287</v>
      </c>
      <c r="J18" s="696" t="s">
        <v>52</v>
      </c>
      <c r="K18" s="472">
        <v>7092</v>
      </c>
      <c r="L18" s="442">
        <v>4005</v>
      </c>
      <c r="M18" s="820">
        <f>SUM(K18:L18)</f>
        <v>11097</v>
      </c>
      <c r="N18" s="821">
        <v>6538</v>
      </c>
      <c r="O18" s="820">
        <v>4718</v>
      </c>
      <c r="P18" s="443">
        <f>SUM(N18:O18)</f>
        <v>11256</v>
      </c>
    </row>
    <row r="19" spans="1:16" ht="12.75">
      <c r="A19" s="691"/>
      <c r="B19" s="822">
        <f>B18/D18</f>
        <v>0.5887896825396826</v>
      </c>
      <c r="C19" s="634">
        <f>C18/D18</f>
        <v>0.41121031746031744</v>
      </c>
      <c r="D19" s="789">
        <f>D18/D46</f>
        <v>0.12287687931735067</v>
      </c>
      <c r="E19" s="692">
        <f>E18/G18</f>
        <v>0.5489105661409427</v>
      </c>
      <c r="F19" s="634">
        <f>F18/G18</f>
        <v>0.45108943385905736</v>
      </c>
      <c r="G19" s="634">
        <f>G18/G46</f>
        <v>0.14470403546033797</v>
      </c>
      <c r="H19" s="637">
        <f>H18/M18</f>
        <v>0.09002433090024331</v>
      </c>
      <c r="I19" s="638">
        <f>I18/P18</f>
        <v>-0.025497512437810944</v>
      </c>
      <c r="J19" s="685"/>
      <c r="K19" s="692">
        <f>K18/M18</f>
        <v>0.6390916463909164</v>
      </c>
      <c r="L19" s="634">
        <f>L18/M18</f>
        <v>0.3609083536090835</v>
      </c>
      <c r="M19" s="789">
        <f>M18/M46</f>
        <v>0.11411383618695048</v>
      </c>
      <c r="N19" s="692">
        <f>N18/P18</f>
        <v>0.5808457711442786</v>
      </c>
      <c r="O19" s="789">
        <f>O18/P18</f>
        <v>0.4191542288557214</v>
      </c>
      <c r="P19" s="789">
        <f>P18/P46</f>
        <v>0.14505902366101345</v>
      </c>
    </row>
    <row r="20" spans="1:16" ht="12.75">
      <c r="A20" s="687" t="s">
        <v>53</v>
      </c>
      <c r="B20" s="816">
        <v>5412</v>
      </c>
      <c r="C20" s="153">
        <v>1845</v>
      </c>
      <c r="D20" s="147">
        <f>SUM(B20:C20)</f>
        <v>7257</v>
      </c>
      <c r="E20" s="153">
        <v>3323</v>
      </c>
      <c r="F20" s="642">
        <v>2996</v>
      </c>
      <c r="G20" s="396">
        <f>SUM(E20:F20)</f>
        <v>6319</v>
      </c>
      <c r="H20" s="823">
        <f>D20-M20</f>
        <v>-382</v>
      </c>
      <c r="I20" s="644">
        <f>G20-P20</f>
        <v>-461</v>
      </c>
      <c r="J20" s="695" t="s">
        <v>53</v>
      </c>
      <c r="K20" s="153">
        <v>5761</v>
      </c>
      <c r="L20" s="396">
        <v>1878</v>
      </c>
      <c r="M20" s="146">
        <f>SUM(K20:L20)</f>
        <v>7639</v>
      </c>
      <c r="N20" s="145">
        <v>3530</v>
      </c>
      <c r="O20" s="147">
        <v>3250</v>
      </c>
      <c r="P20" s="397">
        <f>SUM(N20:O20)</f>
        <v>6780</v>
      </c>
    </row>
    <row r="21" spans="1:16" ht="12.75">
      <c r="A21" s="647"/>
      <c r="B21" s="824">
        <f>B20/D20</f>
        <v>0.7457627118644068</v>
      </c>
      <c r="C21" s="648">
        <f>C20/D20</f>
        <v>0.2542372881355932</v>
      </c>
      <c r="D21" s="825">
        <f>D20/D46</f>
        <v>0.07372003250711093</v>
      </c>
      <c r="E21" s="680">
        <f>E20/G20</f>
        <v>0.5258743472068366</v>
      </c>
      <c r="F21" s="648">
        <f>F20/G20</f>
        <v>0.4741256527931635</v>
      </c>
      <c r="G21" s="681">
        <f>G20/G46</f>
        <v>0.08336081685421422</v>
      </c>
      <c r="H21" s="651">
        <f>H20/M20</f>
        <v>-0.05000654535934023</v>
      </c>
      <c r="I21" s="702">
        <f>I20/P20</f>
        <v>-0.06799410029498525</v>
      </c>
      <c r="J21" s="685"/>
      <c r="K21" s="826">
        <f>K20/M20</f>
        <v>0.7541563031810447</v>
      </c>
      <c r="L21" s="648">
        <f>L20/M20</f>
        <v>0.24584369681895535</v>
      </c>
      <c r="M21" s="648">
        <f>M20/M46</f>
        <v>0.07855416730937323</v>
      </c>
      <c r="N21" s="680">
        <f>N20/P20</f>
        <v>0.5206489675516224</v>
      </c>
      <c r="O21" s="682">
        <f>O20/P20</f>
        <v>0.47935103244837757</v>
      </c>
      <c r="P21" s="682">
        <f>P20/P46</f>
        <v>0.08737563791948039</v>
      </c>
    </row>
    <row r="22" spans="1:16" ht="12.75">
      <c r="A22" s="687" t="s">
        <v>57</v>
      </c>
      <c r="B22" s="827">
        <v>11261</v>
      </c>
      <c r="C22" s="109">
        <v>3704</v>
      </c>
      <c r="D22" s="471">
        <f>SUM(B22:C22)</f>
        <v>14965</v>
      </c>
      <c r="E22" s="109">
        <v>6237</v>
      </c>
      <c r="F22" s="106">
        <v>4788</v>
      </c>
      <c r="G22" s="106">
        <f>SUM(E22:F22)</f>
        <v>11025</v>
      </c>
      <c r="H22" s="688">
        <f>D22-M22</f>
        <v>881</v>
      </c>
      <c r="I22" s="689">
        <f>G22-P22</f>
        <v>-69</v>
      </c>
      <c r="J22" s="696" t="s">
        <v>57</v>
      </c>
      <c r="K22" s="109">
        <v>10822</v>
      </c>
      <c r="L22" s="106">
        <v>3262</v>
      </c>
      <c r="M22" s="471">
        <f>SUM(K22:L22)</f>
        <v>14084</v>
      </c>
      <c r="N22" s="821">
        <v>6423</v>
      </c>
      <c r="O22" s="820">
        <v>4671</v>
      </c>
      <c r="P22" s="291">
        <f>SUM(N22:O22)</f>
        <v>11094</v>
      </c>
    </row>
    <row r="23" spans="1:103" ht="12.75">
      <c r="A23" s="691"/>
      <c r="B23" s="822">
        <f>B22/D22</f>
        <v>0.7524891413297695</v>
      </c>
      <c r="C23" s="634">
        <f>C22/D22</f>
        <v>0.24751085867023054</v>
      </c>
      <c r="D23" s="789">
        <f>D22/D46</f>
        <v>0.15202153596099147</v>
      </c>
      <c r="E23" s="692">
        <f>E22/G22</f>
        <v>0.5657142857142857</v>
      </c>
      <c r="F23" s="634">
        <f>F22/G22</f>
        <v>0.4342857142857143</v>
      </c>
      <c r="G23" s="634">
        <f>G22/G46</f>
        <v>0.14544279250161604</v>
      </c>
      <c r="H23" s="637">
        <f>H22/M22</f>
        <v>0.06255325191706901</v>
      </c>
      <c r="I23" s="638">
        <f>I22/P22</f>
        <v>-0.006219578150351541</v>
      </c>
      <c r="J23" s="695"/>
      <c r="K23" s="692">
        <f>K22/M22</f>
        <v>0.768389662027833</v>
      </c>
      <c r="L23" s="634">
        <f>L22/M22</f>
        <v>0.23161033797216699</v>
      </c>
      <c r="M23" s="789">
        <f>M22/M46</f>
        <v>0.1448300683839786</v>
      </c>
      <c r="N23" s="692">
        <f>N22/P22</f>
        <v>0.5789616008653327</v>
      </c>
      <c r="O23" s="789">
        <f>O22/P22</f>
        <v>0.4210383991346674</v>
      </c>
      <c r="P23" s="828">
        <f>P22/P46</f>
        <v>0.14297128717975152</v>
      </c>
      <c r="CN23">
        <v>509</v>
      </c>
      <c r="CO23">
        <v>250</v>
      </c>
      <c r="CR23">
        <v>387</v>
      </c>
      <c r="CS23">
        <v>1203</v>
      </c>
      <c r="CT23">
        <v>69</v>
      </c>
      <c r="CV23">
        <v>645</v>
      </c>
      <c r="CY23">
        <v>333</v>
      </c>
    </row>
    <row r="24" spans="1:16" ht="12.75">
      <c r="A24" s="647" t="s">
        <v>58</v>
      </c>
      <c r="B24" s="829">
        <v>6257</v>
      </c>
      <c r="C24" s="492">
        <v>5413</v>
      </c>
      <c r="D24" s="820">
        <f>SUM(B24:C24)</f>
        <v>11670</v>
      </c>
      <c r="E24" s="821">
        <v>4407</v>
      </c>
      <c r="F24" s="440">
        <v>4438</v>
      </c>
      <c r="G24" s="442">
        <f>SUM(E24:F24)</f>
        <v>8845</v>
      </c>
      <c r="H24" s="688">
        <f>D24-M24</f>
        <v>237</v>
      </c>
      <c r="I24" s="689">
        <f>G24-P24</f>
        <v>456</v>
      </c>
      <c r="J24" s="696" t="s">
        <v>58</v>
      </c>
      <c r="K24" s="472">
        <v>7413</v>
      </c>
      <c r="L24" s="442">
        <v>4020</v>
      </c>
      <c r="M24" s="492">
        <f>SUM(K24:L24)</f>
        <v>11433</v>
      </c>
      <c r="N24" s="821">
        <v>4390</v>
      </c>
      <c r="O24" s="820">
        <v>3999</v>
      </c>
      <c r="P24" s="443">
        <f>SUM(N24:O24)</f>
        <v>8389</v>
      </c>
    </row>
    <row r="25" spans="1:103" ht="12.75">
      <c r="A25" s="691"/>
      <c r="B25" s="822">
        <f>B24/D24</f>
        <v>0.5361610968294773</v>
      </c>
      <c r="C25" s="634">
        <f>C24/D24</f>
        <v>0.46383890317052273</v>
      </c>
      <c r="D25" s="789">
        <f>D24/D46</f>
        <v>0.11854937017472572</v>
      </c>
      <c r="E25" s="692">
        <f>E24/G24</f>
        <v>0.4982475975127191</v>
      </c>
      <c r="F25" s="634">
        <f>F24/G24</f>
        <v>0.5017524024872809</v>
      </c>
      <c r="G25" s="634">
        <f>G24/G46</f>
        <v>0.11668403625186338</v>
      </c>
      <c r="H25" s="637">
        <f>H24/M24</f>
        <v>0.02072946733140908</v>
      </c>
      <c r="I25" s="638">
        <f>I24/P24</f>
        <v>0.05435689593515318</v>
      </c>
      <c r="J25" s="685"/>
      <c r="K25" s="692">
        <f>K24/M24</f>
        <v>0.6483862503279979</v>
      </c>
      <c r="L25" s="634">
        <f>L24/M24</f>
        <v>0.3516137496720021</v>
      </c>
      <c r="M25" s="634">
        <f>M24/M46</f>
        <v>0.11756902668517662</v>
      </c>
      <c r="N25" s="692">
        <f>N24/P24</f>
        <v>0.5233043270950054</v>
      </c>
      <c r="O25" s="789">
        <f>O24/P24</f>
        <v>0.47669567290499465</v>
      </c>
      <c r="P25" s="789">
        <f>P24/P46</f>
        <v>0.10811124284756947</v>
      </c>
      <c r="CN25">
        <v>0</v>
      </c>
      <c r="CO25">
        <v>0</v>
      </c>
      <c r="CS25">
        <v>0</v>
      </c>
      <c r="CV25">
        <v>0</v>
      </c>
      <c r="CY25">
        <v>0</v>
      </c>
    </row>
    <row r="26" spans="1:91" ht="12.75">
      <c r="A26" s="687" t="s">
        <v>59</v>
      </c>
      <c r="B26" s="830">
        <v>3230</v>
      </c>
      <c r="C26" s="831">
        <v>3261</v>
      </c>
      <c r="D26" s="147">
        <f>SUM(B26:C26)</f>
        <v>6491</v>
      </c>
      <c r="E26" s="494">
        <v>3374</v>
      </c>
      <c r="F26" s="831">
        <v>3956</v>
      </c>
      <c r="G26" s="396">
        <f>SUM(E26:F26)</f>
        <v>7330</v>
      </c>
      <c r="H26" s="643">
        <f>D26-M26</f>
        <v>109</v>
      </c>
      <c r="I26" s="644">
        <f>G26-P26</f>
        <v>498</v>
      </c>
      <c r="J26" s="690" t="s">
        <v>59</v>
      </c>
      <c r="K26" s="153">
        <v>3272</v>
      </c>
      <c r="L26" s="396">
        <v>3110</v>
      </c>
      <c r="M26" s="146">
        <f>SUM(K26:L26)</f>
        <v>6382</v>
      </c>
      <c r="N26" s="145">
        <v>3282</v>
      </c>
      <c r="O26" s="147">
        <v>3550</v>
      </c>
      <c r="P26" s="397">
        <f>SUM(N26:O26)</f>
        <v>6832</v>
      </c>
      <c r="CM26" s="832" t="s">
        <v>54</v>
      </c>
    </row>
    <row r="27" spans="1:103" ht="12.75">
      <c r="A27" s="691"/>
      <c r="B27" s="817">
        <f>B26/D26</f>
        <v>0.4976120782622092</v>
      </c>
      <c r="C27" s="681">
        <f>C26/D26</f>
        <v>0.5023879217377908</v>
      </c>
      <c r="D27" s="682">
        <f>D26/D46</f>
        <v>0.06593864282811865</v>
      </c>
      <c r="E27" s="680">
        <f>E26/G26</f>
        <v>0.46030013642564804</v>
      </c>
      <c r="F27" s="648">
        <f>F26/G26</f>
        <v>0.539699863574352</v>
      </c>
      <c r="G27" s="681">
        <f>G26/G46</f>
        <v>0.09669801986728757</v>
      </c>
      <c r="H27" s="651">
        <f>H26/M26</f>
        <v>0.017079285490441867</v>
      </c>
      <c r="I27" s="652">
        <f>I26/P26</f>
        <v>0.07289227166276346</v>
      </c>
      <c r="J27" s="695"/>
      <c r="K27" s="680">
        <f>K26/M26</f>
        <v>0.5126919460984017</v>
      </c>
      <c r="L27" s="681">
        <f>L26/M26</f>
        <v>0.48730805390159826</v>
      </c>
      <c r="M27" s="681">
        <f>M26/M46</f>
        <v>0.06562805285618797</v>
      </c>
      <c r="N27" s="680">
        <f>N26/P26</f>
        <v>0.4803864168618267</v>
      </c>
      <c r="O27" s="682">
        <f>O26/P26</f>
        <v>0.5196135831381733</v>
      </c>
      <c r="P27" s="682">
        <f>P26/P46</f>
        <v>0.088045775555441</v>
      </c>
      <c r="CN27">
        <v>329</v>
      </c>
      <c r="CO27">
        <v>220</v>
      </c>
      <c r="CR27">
        <v>179</v>
      </c>
      <c r="CS27">
        <v>422</v>
      </c>
      <c r="CT27">
        <v>41</v>
      </c>
      <c r="CV27">
        <v>219</v>
      </c>
      <c r="CY27">
        <v>165</v>
      </c>
    </row>
    <row r="28" spans="1:16" ht="12.75">
      <c r="A28" s="647" t="s">
        <v>60</v>
      </c>
      <c r="B28" s="829">
        <v>5719</v>
      </c>
      <c r="C28" s="492">
        <v>4743</v>
      </c>
      <c r="D28" s="820">
        <f>SUM(B28:C28)</f>
        <v>10462</v>
      </c>
      <c r="E28" s="821">
        <v>3278</v>
      </c>
      <c r="F28" s="440">
        <v>3380</v>
      </c>
      <c r="G28" s="442">
        <f>SUM(E28:F28)</f>
        <v>6658</v>
      </c>
      <c r="H28" s="688">
        <f>D28-M28</f>
        <v>2134</v>
      </c>
      <c r="I28" s="689">
        <f>G28-P28</f>
        <v>666</v>
      </c>
      <c r="J28" s="696" t="s">
        <v>60</v>
      </c>
      <c r="K28" s="472">
        <v>4657</v>
      </c>
      <c r="L28" s="442">
        <v>3671</v>
      </c>
      <c r="M28" s="492">
        <f>SUM(K28:L28)</f>
        <v>8328</v>
      </c>
      <c r="N28" s="821">
        <v>2985</v>
      </c>
      <c r="O28" s="820">
        <v>3007</v>
      </c>
      <c r="P28" s="443">
        <f>SUM(N28:O28)</f>
        <v>5992</v>
      </c>
    </row>
    <row r="29" spans="1:103" ht="12.75">
      <c r="A29" s="691"/>
      <c r="B29" s="822">
        <f>B28/D28</f>
        <v>0.5466450009558402</v>
      </c>
      <c r="C29" s="634">
        <f>C28/D28</f>
        <v>0.4533549990441598</v>
      </c>
      <c r="D29" s="789">
        <f>D28/D46</f>
        <v>0.10627793579845592</v>
      </c>
      <c r="E29" s="692">
        <f>E28/G28</f>
        <v>0.4923400420546711</v>
      </c>
      <c r="F29" s="634">
        <f>F28/G28</f>
        <v>0.5076599579453289</v>
      </c>
      <c r="G29" s="634">
        <f>G28/G46</f>
        <v>0.08783293537195098</v>
      </c>
      <c r="H29" s="637">
        <f>H28/M28</f>
        <v>0.25624399615754084</v>
      </c>
      <c r="I29" s="638">
        <f>I28/P28</f>
        <v>0.11114819759679573</v>
      </c>
      <c r="J29" s="685"/>
      <c r="K29" s="692">
        <f>K28/M28</f>
        <v>0.5591978866474544</v>
      </c>
      <c r="L29" s="634">
        <f>L28/M28</f>
        <v>0.44080211335254565</v>
      </c>
      <c r="M29" s="634">
        <f>M28/M46</f>
        <v>0.08563936449174765</v>
      </c>
      <c r="N29" s="692">
        <f>N28/P28</f>
        <v>0.49816421895861146</v>
      </c>
      <c r="O29" s="789">
        <f>O28/P28</f>
        <v>0.5018357810413885</v>
      </c>
      <c r="P29" s="789">
        <f>P28/P46</f>
        <v>0.07722047528223104</v>
      </c>
      <c r="CN29">
        <v>2328</v>
      </c>
      <c r="CO29">
        <v>490</v>
      </c>
      <c r="CR29">
        <v>775</v>
      </c>
      <c r="CS29">
        <v>2396</v>
      </c>
      <c r="CT29">
        <v>216</v>
      </c>
      <c r="CV29">
        <v>1181</v>
      </c>
      <c r="CY29">
        <v>696</v>
      </c>
    </row>
    <row r="30" spans="1:16" ht="12.75">
      <c r="A30" s="647" t="s">
        <v>61</v>
      </c>
      <c r="B30" s="830">
        <v>3777</v>
      </c>
      <c r="C30" s="831">
        <v>2228</v>
      </c>
      <c r="D30" s="147">
        <f>SUM(B30:C30)</f>
        <v>6005</v>
      </c>
      <c r="E30" s="494">
        <v>3917</v>
      </c>
      <c r="F30" s="831">
        <v>3054</v>
      </c>
      <c r="G30" s="396">
        <f>SUM(E30:F30)</f>
        <v>6971</v>
      </c>
      <c r="H30" s="643">
        <f>D30-M30</f>
        <v>-170</v>
      </c>
      <c r="I30" s="644">
        <f>G30-P30</f>
        <v>-656</v>
      </c>
      <c r="J30" s="695" t="s">
        <v>61</v>
      </c>
      <c r="K30" s="153">
        <v>4010</v>
      </c>
      <c r="L30" s="396">
        <v>2165</v>
      </c>
      <c r="M30" s="146">
        <f>SUM(K30:L30)</f>
        <v>6175</v>
      </c>
      <c r="N30" s="145">
        <v>3883</v>
      </c>
      <c r="O30" s="147">
        <v>3744</v>
      </c>
      <c r="P30" s="397">
        <f>SUM(N30:O30)</f>
        <v>7627</v>
      </c>
    </row>
    <row r="31" spans="1:103" ht="12.75">
      <c r="A31" s="647"/>
      <c r="B31" s="817">
        <f>B30/D30</f>
        <v>0.6289758534554538</v>
      </c>
      <c r="C31" s="681">
        <f>C30/D30</f>
        <v>0.3710241465445462</v>
      </c>
      <c r="D31" s="682">
        <f>D30/D46</f>
        <v>0.06100162535554653</v>
      </c>
      <c r="E31" s="680">
        <f>E30/G30</f>
        <v>0.5618992970879357</v>
      </c>
      <c r="F31" s="648">
        <f>F30/G30</f>
        <v>0.43810070291206427</v>
      </c>
      <c r="G31" s="681">
        <f>G30/G46</f>
        <v>0.09196205954909437</v>
      </c>
      <c r="H31" s="833">
        <f>H30/M30</f>
        <v>-0.027530364372469637</v>
      </c>
      <c r="I31" s="652">
        <f>I30/P30</f>
        <v>-0.08601022682575063</v>
      </c>
      <c r="J31" s="693"/>
      <c r="K31" s="680">
        <f>K30/M30</f>
        <v>0.6493927125506073</v>
      </c>
      <c r="L31" s="681">
        <f>L30/M30</f>
        <v>0.35060728744939273</v>
      </c>
      <c r="M31" s="681">
        <f>M30/M46</f>
        <v>0.06349940870995938</v>
      </c>
      <c r="N31" s="680">
        <f>N30/P30</f>
        <v>0.5091123639701062</v>
      </c>
      <c r="O31" s="682">
        <f>O30/P30</f>
        <v>0.4908876360298938</v>
      </c>
      <c r="P31" s="682">
        <f>P30/P46</f>
        <v>0.09829114902830043</v>
      </c>
      <c r="CN31">
        <v>932</v>
      </c>
      <c r="CO31">
        <v>470</v>
      </c>
      <c r="CR31">
        <v>639</v>
      </c>
      <c r="CS31">
        <v>1615</v>
      </c>
      <c r="CT31">
        <v>182</v>
      </c>
      <c r="CV31">
        <v>656</v>
      </c>
      <c r="CY31">
        <v>597</v>
      </c>
    </row>
    <row r="32" spans="1:16" ht="12.75">
      <c r="A32" s="687" t="s">
        <v>63</v>
      </c>
      <c r="B32" s="829">
        <v>2401</v>
      </c>
      <c r="C32" s="492">
        <v>1212</v>
      </c>
      <c r="D32" s="820">
        <f>SUM(B32:C32)</f>
        <v>3613</v>
      </c>
      <c r="E32" s="821">
        <v>1338</v>
      </c>
      <c r="F32" s="440">
        <v>2046</v>
      </c>
      <c r="G32" s="442">
        <f>SUM(E32:F32)</f>
        <v>3384</v>
      </c>
      <c r="H32" s="626">
        <f>D32-M32</f>
        <v>-19</v>
      </c>
      <c r="I32" s="627">
        <f>G32-P32</f>
        <v>-319</v>
      </c>
      <c r="J32" s="834" t="s">
        <v>63</v>
      </c>
      <c r="K32" s="472">
        <v>2352</v>
      </c>
      <c r="L32" s="442">
        <v>1280</v>
      </c>
      <c r="M32" s="492">
        <f>SUM(K32:L32)</f>
        <v>3632</v>
      </c>
      <c r="N32" s="821">
        <v>1514</v>
      </c>
      <c r="O32" s="820">
        <v>2189</v>
      </c>
      <c r="P32" s="443">
        <f>SUM(N32:O32)</f>
        <v>3703</v>
      </c>
    </row>
    <row r="33" spans="1:103" ht="12.75">
      <c r="A33" s="691"/>
      <c r="B33" s="822">
        <f>B32/D32</f>
        <v>0.6645446996955439</v>
      </c>
      <c r="C33" s="634">
        <f>C32/D32</f>
        <v>0.33545530030445614</v>
      </c>
      <c r="D33" s="789">
        <f>D32/D46</f>
        <v>0.03670255993498578</v>
      </c>
      <c r="E33" s="692">
        <f>E32/G32</f>
        <v>0.3953900709219858</v>
      </c>
      <c r="F33" s="634">
        <f>F32/G32</f>
        <v>0.6046099290780141</v>
      </c>
      <c r="G33" s="634">
        <f>G32/G46</f>
        <v>0.04464203263723072</v>
      </c>
      <c r="H33" s="637">
        <f>H32/M32</f>
        <v>-0.0052312775330396475</v>
      </c>
      <c r="I33" s="638">
        <f>I32/P32</f>
        <v>-0.08614636780988388</v>
      </c>
      <c r="J33" s="685"/>
      <c r="K33" s="692">
        <f>K32/M32</f>
        <v>0.6475770925110133</v>
      </c>
      <c r="L33" s="634">
        <f>L32/M32</f>
        <v>0.3524229074889868</v>
      </c>
      <c r="M33" s="634">
        <f>M32/M46</f>
        <v>0.037348963957015785</v>
      </c>
      <c r="N33" s="692">
        <f>N32/P32</f>
        <v>0.4088576829597624</v>
      </c>
      <c r="O33" s="789">
        <f>O32/P32</f>
        <v>0.5911423170402377</v>
      </c>
      <c r="P33" s="789">
        <f>P32/P46</f>
        <v>0.0477215320377339</v>
      </c>
      <c r="CN33">
        <v>454</v>
      </c>
      <c r="CO33">
        <v>307</v>
      </c>
      <c r="CR33">
        <v>495</v>
      </c>
      <c r="CS33">
        <v>1037</v>
      </c>
      <c r="CT33">
        <v>231</v>
      </c>
      <c r="CV33">
        <v>378</v>
      </c>
      <c r="CY33">
        <v>434</v>
      </c>
    </row>
    <row r="34" spans="1:16" ht="12.75">
      <c r="A34" s="687" t="s">
        <v>64</v>
      </c>
      <c r="B34" s="830">
        <v>4275</v>
      </c>
      <c r="C34" s="831">
        <v>2702</v>
      </c>
      <c r="D34" s="147">
        <f>SUM(B34:C34)</f>
        <v>6977</v>
      </c>
      <c r="E34" s="494">
        <v>5145</v>
      </c>
      <c r="F34" s="831">
        <v>3239</v>
      </c>
      <c r="G34" s="396">
        <f>SUM(E34:F34)</f>
        <v>8384</v>
      </c>
      <c r="H34" s="643">
        <f>D34-M34</f>
        <v>-820</v>
      </c>
      <c r="I34" s="644">
        <f>G34-P34</f>
        <v>-1066</v>
      </c>
      <c r="J34" s="690" t="s">
        <v>64</v>
      </c>
      <c r="K34" s="153">
        <v>4643</v>
      </c>
      <c r="L34" s="396">
        <v>3154</v>
      </c>
      <c r="M34" s="146">
        <f>SUM(K34:L34)</f>
        <v>7797</v>
      </c>
      <c r="N34" s="145">
        <v>5412</v>
      </c>
      <c r="O34" s="147">
        <v>4038</v>
      </c>
      <c r="P34" s="397">
        <f>SUM(N34:O34)</f>
        <v>9450</v>
      </c>
    </row>
    <row r="35" spans="1:103" ht="12.75">
      <c r="A35" s="647"/>
      <c r="B35" s="817">
        <f>B34/D34</f>
        <v>0.6127275333237782</v>
      </c>
      <c r="C35" s="681">
        <f>C34/D34</f>
        <v>0.3872724666762219</v>
      </c>
      <c r="D35" s="682">
        <f>D34/D46</f>
        <v>0.07087566030069077</v>
      </c>
      <c r="E35" s="680">
        <f>E34/G34</f>
        <v>0.613668893129771</v>
      </c>
      <c r="F35" s="835">
        <f>F34/G34</f>
        <v>0.38633110687022904</v>
      </c>
      <c r="G35" s="681">
        <f>G34/G46</f>
        <v>0.1106024827513423</v>
      </c>
      <c r="H35" s="697">
        <f>H34/M34</f>
        <v>-0.10516865461074772</v>
      </c>
      <c r="I35" s="652">
        <f>I34/P34</f>
        <v>-0.11280423280423281</v>
      </c>
      <c r="J35" s="695"/>
      <c r="K35" s="680">
        <f>K34/M34</f>
        <v>0.5954854431191484</v>
      </c>
      <c r="L35" s="681">
        <f>L34/M34</f>
        <v>0.4045145568808516</v>
      </c>
      <c r="M35" s="681">
        <f>M34/M46</f>
        <v>0.08017892950794385</v>
      </c>
      <c r="N35" s="680">
        <f>N34/P34</f>
        <v>0.5726984126984127</v>
      </c>
      <c r="O35" s="682">
        <f>O34/P34</f>
        <v>0.4273015873015873</v>
      </c>
      <c r="P35" s="682">
        <f>P34/P46</f>
        <v>0.12178462807361204</v>
      </c>
      <c r="CN35">
        <v>429</v>
      </c>
      <c r="CO35">
        <v>219</v>
      </c>
      <c r="CR35">
        <v>217</v>
      </c>
      <c r="CS35">
        <v>664</v>
      </c>
      <c r="CT35">
        <v>37</v>
      </c>
      <c r="CV35">
        <v>364</v>
      </c>
      <c r="CY35">
        <v>204</v>
      </c>
    </row>
    <row r="36" spans="1:16" ht="12.75">
      <c r="A36" s="687" t="s">
        <v>65</v>
      </c>
      <c r="B36" s="836">
        <v>2465</v>
      </c>
      <c r="C36" s="417">
        <v>2158</v>
      </c>
      <c r="D36" s="837">
        <f>SUM(B36:C36)</f>
        <v>4623</v>
      </c>
      <c r="E36" s="484">
        <v>640</v>
      </c>
      <c r="F36" s="791">
        <v>1000</v>
      </c>
      <c r="G36" s="396">
        <f>SUM(E36:F36)</f>
        <v>1640</v>
      </c>
      <c r="H36" s="643">
        <f>D36-M36</f>
        <v>-2015</v>
      </c>
      <c r="I36" s="644">
        <f>G36-P36</f>
        <v>-417</v>
      </c>
      <c r="J36" s="696" t="s">
        <v>65</v>
      </c>
      <c r="K36" s="150">
        <v>3512</v>
      </c>
      <c r="L36" s="642">
        <v>3126</v>
      </c>
      <c r="M36" s="831">
        <f>SUM(K36:L36)</f>
        <v>6638</v>
      </c>
      <c r="N36" s="145">
        <v>1092</v>
      </c>
      <c r="O36" s="147">
        <v>965</v>
      </c>
      <c r="P36" s="397">
        <f>SUM(N36:O36)</f>
        <v>2057</v>
      </c>
    </row>
    <row r="37" spans="1:103" ht="12.75">
      <c r="A37" s="691"/>
      <c r="B37" s="817">
        <f>B36/D36</f>
        <v>0.5332035474799913</v>
      </c>
      <c r="C37" s="681">
        <f>C36/D36</f>
        <v>0.4667964525200087</v>
      </c>
      <c r="D37" s="682">
        <f>D36/D46</f>
        <v>0.04696261682242991</v>
      </c>
      <c r="E37" s="680">
        <f>E36/G36</f>
        <v>0.3902439024390244</v>
      </c>
      <c r="F37" s="648">
        <f>F36/G36</f>
        <v>0.6097560975609756</v>
      </c>
      <c r="G37" s="681">
        <f>G36/G46</f>
        <v>0.021635027637428597</v>
      </c>
      <c r="H37" s="833">
        <f>H36/M36</f>
        <v>-0.30355528773727025</v>
      </c>
      <c r="I37" s="652">
        <f>I36/P36</f>
        <v>-0.202722411278561</v>
      </c>
      <c r="J37" s="685"/>
      <c r="K37" s="680">
        <f>K36/M36</f>
        <v>0.5290750225971679</v>
      </c>
      <c r="L37" s="681">
        <f>L36/M36</f>
        <v>0.4709249774028322</v>
      </c>
      <c r="M37" s="681">
        <f>M36/M46</f>
        <v>0.06826057895007455</v>
      </c>
      <c r="N37" s="680">
        <f>N36/P36</f>
        <v>0.5308701993193972</v>
      </c>
      <c r="O37" s="682">
        <f>O36/P36</f>
        <v>0.46912980068060284</v>
      </c>
      <c r="P37" s="682">
        <f>P36/P46</f>
        <v>0.026509098407134387</v>
      </c>
      <c r="CN37">
        <v>680</v>
      </c>
      <c r="CO37">
        <v>265</v>
      </c>
      <c r="CR37">
        <v>552</v>
      </c>
      <c r="CS37">
        <v>1628</v>
      </c>
      <c r="CT37">
        <v>112</v>
      </c>
      <c r="CV37">
        <v>793</v>
      </c>
      <c r="CY37">
        <v>480</v>
      </c>
    </row>
    <row r="38" spans="1:16" ht="12" customHeight="1">
      <c r="A38" s="838" t="s">
        <v>114</v>
      </c>
      <c r="B38" s="829">
        <v>931</v>
      </c>
      <c r="C38" s="492">
        <v>1039</v>
      </c>
      <c r="D38" s="820">
        <f>SUM(B38:C38)</f>
        <v>1970</v>
      </c>
      <c r="E38" s="821">
        <v>360</v>
      </c>
      <c r="F38" s="440">
        <v>814</v>
      </c>
      <c r="G38" s="442">
        <f>SUM(E38:F38)</f>
        <v>1174</v>
      </c>
      <c r="H38" s="688">
        <f>D38-M38</f>
        <v>319</v>
      </c>
      <c r="I38" s="689">
        <f>G38-P38</f>
        <v>85</v>
      </c>
      <c r="J38" s="699" t="s">
        <v>114</v>
      </c>
      <c r="K38" s="472">
        <v>717</v>
      </c>
      <c r="L38" s="442">
        <v>934</v>
      </c>
      <c r="M38" s="492">
        <f>SUM(K38:L38)</f>
        <v>1651</v>
      </c>
      <c r="N38" s="821">
        <v>319</v>
      </c>
      <c r="O38" s="820">
        <v>770</v>
      </c>
      <c r="P38" s="443">
        <f>SUM(N38:O38)</f>
        <v>1089</v>
      </c>
    </row>
    <row r="39" spans="1:103" ht="12.75">
      <c r="A39" s="838"/>
      <c r="B39" s="822">
        <f>B38/D38</f>
        <v>0.47258883248730965</v>
      </c>
      <c r="C39" s="634">
        <f>C38/D38</f>
        <v>0.5274111675126903</v>
      </c>
      <c r="D39" s="789">
        <f>D38/D46</f>
        <v>0.020012190166598942</v>
      </c>
      <c r="E39" s="692">
        <f>E38/G38</f>
        <v>0.30664395229982966</v>
      </c>
      <c r="F39" s="634">
        <f>F38/G38</f>
        <v>0.6933560477001703</v>
      </c>
      <c r="G39" s="634">
        <f>G38/G46</f>
        <v>0.015487513686793398</v>
      </c>
      <c r="H39" s="637">
        <f>H38/M38</f>
        <v>0.19321623258631132</v>
      </c>
      <c r="I39" s="638">
        <f>I38/P38</f>
        <v>0.0780532598714417</v>
      </c>
      <c r="J39" s="699"/>
      <c r="K39" s="692">
        <f>K38/M38</f>
        <v>0.434282253179891</v>
      </c>
      <c r="L39" s="634">
        <f>L38/M38</f>
        <v>0.565717746820109</v>
      </c>
      <c r="M39" s="634">
        <f>M38/M46</f>
        <v>0.01697773664455756</v>
      </c>
      <c r="N39" s="692">
        <f>N38/P38</f>
        <v>0.29292929292929293</v>
      </c>
      <c r="O39" s="789">
        <f>O38/P38</f>
        <v>0.7070707070707071</v>
      </c>
      <c r="P39" s="789">
        <f>P38/P46</f>
        <v>0.014034228568482911</v>
      </c>
      <c r="CN39">
        <v>86</v>
      </c>
      <c r="CO39">
        <v>41</v>
      </c>
      <c r="CR39">
        <v>81</v>
      </c>
      <c r="CS39">
        <v>162</v>
      </c>
      <c r="CT39">
        <v>49</v>
      </c>
      <c r="CV39">
        <v>65</v>
      </c>
      <c r="CY39">
        <v>74</v>
      </c>
    </row>
    <row r="40" spans="1:16" ht="12" customHeight="1">
      <c r="A40" s="838" t="s">
        <v>115</v>
      </c>
      <c r="B40" s="830">
        <v>199</v>
      </c>
      <c r="C40" s="831">
        <v>93</v>
      </c>
      <c r="D40" s="147">
        <f>SUM(B40:C40)</f>
        <v>292</v>
      </c>
      <c r="E40" s="494">
        <v>71</v>
      </c>
      <c r="F40" s="831">
        <v>162</v>
      </c>
      <c r="G40" s="396">
        <f>SUM(E40:F40)</f>
        <v>233</v>
      </c>
      <c r="H40" s="643">
        <f>D40-M40</f>
        <v>62</v>
      </c>
      <c r="I40" s="644">
        <f>G40-P40</f>
        <v>70</v>
      </c>
      <c r="J40" s="701" t="s">
        <v>130</v>
      </c>
      <c r="K40" s="153">
        <v>129</v>
      </c>
      <c r="L40" s="396">
        <v>101</v>
      </c>
      <c r="M40" s="146">
        <f>SUM(K40:L40)</f>
        <v>230</v>
      </c>
      <c r="N40" s="145">
        <v>63</v>
      </c>
      <c r="O40" s="147">
        <v>100</v>
      </c>
      <c r="P40" s="397">
        <f>SUM(N40:O40)</f>
        <v>163</v>
      </c>
    </row>
    <row r="41" spans="1:103" ht="12.75">
      <c r="A41" s="838"/>
      <c r="B41" s="817">
        <f>B40/D40</f>
        <v>0.6815068493150684</v>
      </c>
      <c r="C41" s="681">
        <f>C40/D40</f>
        <v>0.3184931506849315</v>
      </c>
      <c r="D41" s="682">
        <f>D40/D46</f>
        <v>0.0029662738724095896</v>
      </c>
      <c r="E41" s="680">
        <f>E40/G40</f>
        <v>0.30472103004291845</v>
      </c>
      <c r="F41" s="648">
        <f>F40/G40</f>
        <v>0.6952789699570815</v>
      </c>
      <c r="G41" s="681">
        <f>G40/G46</f>
        <v>0.0030737569753175997</v>
      </c>
      <c r="H41" s="833">
        <f>H40/M40</f>
        <v>0.26956521739130435</v>
      </c>
      <c r="I41" s="702">
        <f>I40/P40</f>
        <v>0.4294478527607362</v>
      </c>
      <c r="J41" s="701"/>
      <c r="K41" s="680">
        <f>K40/M40</f>
        <v>0.5608695652173913</v>
      </c>
      <c r="L41" s="681">
        <f>L40/M40</f>
        <v>0.4391304347826087</v>
      </c>
      <c r="M41" s="681">
        <f>M40/M46</f>
        <v>0.00236516016247622</v>
      </c>
      <c r="N41" s="680">
        <f>N40/P40</f>
        <v>0.38650306748466257</v>
      </c>
      <c r="O41" s="682">
        <f>O40/P40</f>
        <v>0.6134969325153374</v>
      </c>
      <c r="P41" s="682">
        <f>P40/P46</f>
        <v>0.0021006237434919328</v>
      </c>
      <c r="CN41">
        <v>755</v>
      </c>
      <c r="CO41">
        <v>344</v>
      </c>
      <c r="CR41">
        <v>514</v>
      </c>
      <c r="CS41">
        <v>1503</v>
      </c>
      <c r="CT41">
        <v>130</v>
      </c>
      <c r="CV41">
        <v>705</v>
      </c>
      <c r="CY41">
        <v>435</v>
      </c>
    </row>
    <row r="42" spans="1:16" ht="12.75">
      <c r="A42" s="647" t="s">
        <v>77</v>
      </c>
      <c r="B42" s="839">
        <v>3262</v>
      </c>
      <c r="C42" s="440">
        <v>4812</v>
      </c>
      <c r="D42" s="471">
        <f>SUM(B42:C42)</f>
        <v>8074</v>
      </c>
      <c r="E42" s="821">
        <v>277</v>
      </c>
      <c r="F42" s="440">
        <v>344</v>
      </c>
      <c r="G42" s="442">
        <f>SUM(E42:F42)</f>
        <v>621</v>
      </c>
      <c r="H42" s="703">
        <f>D42-M42</f>
        <v>335</v>
      </c>
      <c r="I42" s="704">
        <f>G42-P42</f>
        <v>40</v>
      </c>
      <c r="J42" s="695" t="s">
        <v>131</v>
      </c>
      <c r="K42" s="472">
        <v>2688</v>
      </c>
      <c r="L42" s="442">
        <v>5051</v>
      </c>
      <c r="M42" s="492">
        <f>SUM(K42:L42)</f>
        <v>7739</v>
      </c>
      <c r="N42" s="821">
        <v>255</v>
      </c>
      <c r="O42" s="820">
        <v>326</v>
      </c>
      <c r="P42" s="443">
        <f>SUM(N42:O42)</f>
        <v>581</v>
      </c>
    </row>
    <row r="43" spans="1:103" ht="12.75">
      <c r="A43" s="647"/>
      <c r="B43" s="822">
        <f>B42/D42</f>
        <v>0.4040128808521179</v>
      </c>
      <c r="C43" s="634">
        <f>C42/D42</f>
        <v>0.595987119147882</v>
      </c>
      <c r="D43" s="840">
        <f>D42/D46</f>
        <v>0.08201950426655831</v>
      </c>
      <c r="E43" s="692">
        <f>E42/G42</f>
        <v>0.44605475040257647</v>
      </c>
      <c r="F43" s="634">
        <f>F42/G42</f>
        <v>0.5539452495974235</v>
      </c>
      <c r="G43" s="634">
        <f>G42/G46</f>
        <v>0.008192287904172658</v>
      </c>
      <c r="H43" s="841">
        <f>H42/M42</f>
        <v>0.04328724641426541</v>
      </c>
      <c r="I43" s="842">
        <f>I42/P42</f>
        <v>0.06884681583476764</v>
      </c>
      <c r="J43" s="695"/>
      <c r="K43" s="705">
        <f>K42/M42</f>
        <v>0.3473316966016281</v>
      </c>
      <c r="L43" s="634">
        <f>L42/M42</f>
        <v>0.6526683033983719</v>
      </c>
      <c r="M43" s="709">
        <f>M42/M46</f>
        <v>0.07958249781479768</v>
      </c>
      <c r="N43" s="692">
        <f>N42/P42</f>
        <v>0.4388984509466437</v>
      </c>
      <c r="O43" s="789">
        <f>O42/P42</f>
        <v>0.5611015490533563</v>
      </c>
      <c r="P43" s="789">
        <f>P42/P46</f>
        <v>0.007487499355636889</v>
      </c>
      <c r="CM43" t="s">
        <v>68</v>
      </c>
      <c r="CN43">
        <v>384</v>
      </c>
      <c r="CO43">
        <v>395</v>
      </c>
      <c r="CQ43">
        <v>210</v>
      </c>
      <c r="CR43" s="843">
        <v>306</v>
      </c>
      <c r="CS43" s="588">
        <f>CQ43+CR43</f>
        <v>516</v>
      </c>
      <c r="CT43">
        <v>0</v>
      </c>
      <c r="CV43">
        <v>210</v>
      </c>
      <c r="CY43">
        <v>306</v>
      </c>
    </row>
    <row r="44" spans="1:91" ht="12.75">
      <c r="A44" s="687" t="s">
        <v>117</v>
      </c>
      <c r="B44" s="830">
        <v>357</v>
      </c>
      <c r="C44" s="831">
        <v>122</v>
      </c>
      <c r="D44" s="837">
        <f>SUM(B44:C44)</f>
        <v>479</v>
      </c>
      <c r="E44" s="494">
        <v>80</v>
      </c>
      <c r="F44" s="831">
        <v>72</v>
      </c>
      <c r="G44" s="396">
        <f>SUM(E44:F44)</f>
        <v>152</v>
      </c>
      <c r="H44" s="823">
        <f>D44-M44</f>
        <v>-116</v>
      </c>
      <c r="I44" s="644">
        <f>G44-P44</f>
        <v>90</v>
      </c>
      <c r="J44" s="690" t="s">
        <v>132</v>
      </c>
      <c r="K44" s="153">
        <v>465</v>
      </c>
      <c r="L44" s="642">
        <v>130</v>
      </c>
      <c r="M44" s="147">
        <f>SUM(K44:L44)</f>
        <v>595</v>
      </c>
      <c r="N44" s="145">
        <v>33</v>
      </c>
      <c r="O44" s="147">
        <v>29</v>
      </c>
      <c r="P44" s="397">
        <f>SUM(N44:O44)</f>
        <v>62</v>
      </c>
      <c r="CM44" t="s">
        <v>71</v>
      </c>
    </row>
    <row r="45" spans="1:103" ht="12.75">
      <c r="A45" s="691" t="s">
        <v>82</v>
      </c>
      <c r="B45" s="817">
        <f>B44/D44</f>
        <v>0.7453027139874739</v>
      </c>
      <c r="C45" s="681">
        <f>C44/D44</f>
        <v>0.2546972860125261</v>
      </c>
      <c r="D45" s="682">
        <f>D44/D46</f>
        <v>0.004865908167411621</v>
      </c>
      <c r="E45" s="680">
        <f>E44/G44</f>
        <v>0.5263157894736842</v>
      </c>
      <c r="F45" s="681">
        <f>F44/G44</f>
        <v>0.47368421052631576</v>
      </c>
      <c r="G45" s="681">
        <f>G44/G46</f>
        <v>0.002005197683468992</v>
      </c>
      <c r="H45" s="833">
        <f>H44/M44</f>
        <v>-0.1949579831932773</v>
      </c>
      <c r="I45" s="652">
        <f>I44/P44</f>
        <v>1.4516129032258065</v>
      </c>
      <c r="J45" s="693" t="s">
        <v>82</v>
      </c>
      <c r="K45" s="680">
        <f>K44/M44</f>
        <v>0.7815126050420168</v>
      </c>
      <c r="L45" s="681">
        <f>L44/M44</f>
        <v>0.2184873949579832</v>
      </c>
      <c r="M45" s="682">
        <f>M44/M46</f>
        <v>0.006118566507275438</v>
      </c>
      <c r="N45" s="680">
        <f>N44/P44</f>
        <v>0.532258064516129</v>
      </c>
      <c r="O45" s="682">
        <f>O44/P44</f>
        <v>0.46774193548387094</v>
      </c>
      <c r="P45" s="682">
        <f>P44/P46</f>
        <v>0.0007990102582607351</v>
      </c>
      <c r="CN45" s="844">
        <v>91</v>
      </c>
      <c r="CO45" s="844">
        <v>26</v>
      </c>
      <c r="CP45" s="844"/>
      <c r="CR45">
        <v>37</v>
      </c>
      <c r="CS45">
        <v>137</v>
      </c>
      <c r="CT45">
        <v>20</v>
      </c>
      <c r="CV45">
        <v>93</v>
      </c>
      <c r="CY45">
        <v>34</v>
      </c>
    </row>
    <row r="46" spans="1:16" ht="12.75">
      <c r="A46" s="523" t="s">
        <v>83</v>
      </c>
      <c r="B46" s="314">
        <f>SUM(B16+B18+B20+B22+B36+B24+B26+B28+B30+B32+B34+B38+B40+B42+B44)</f>
        <v>58442</v>
      </c>
      <c r="C46" s="314">
        <f>SUM(C16+C18+C20+C22+C36+C24+C26+C28+C30+C32+C34+C38+C40+C42+C44)</f>
        <v>39998</v>
      </c>
      <c r="D46" s="314">
        <f>SUM(D16+D18+D20+D22+D36+D24+D26+D28+D30+D32+D34+D38+D40+D42+D44)</f>
        <v>98440</v>
      </c>
      <c r="E46" s="315">
        <f>SUM(E16+E18+E20+E22+E36+E24+E26+E28+E30+E32+E34+E38+E40+E42+E44)</f>
        <v>39495</v>
      </c>
      <c r="F46" s="315">
        <f>SUM(F16+F18+F20+F22+F36+F24+F26+F28+F30+F32+F34+F38+F40+F42+F44)</f>
        <v>36308</v>
      </c>
      <c r="G46" s="845">
        <f>SUM(G16+G18+G20+G22+G36+G24+G26+G28+G30+G32+G34+G38+G40+G42+G44)</f>
        <v>75803</v>
      </c>
      <c r="H46" s="846">
        <f>D46-M46</f>
        <v>1195</v>
      </c>
      <c r="I46" s="847">
        <f>G46-P46</f>
        <v>-1793</v>
      </c>
      <c r="J46" s="848" t="s">
        <v>83</v>
      </c>
      <c r="K46" s="314">
        <f>SUM(K16+K18+K20+K22+K36+K24+K26+K28+K30+K32+K34+K38+K40+K42+K44)</f>
        <v>58967</v>
      </c>
      <c r="L46" s="314">
        <f>SUM(L16+L18+L20+L22+L36+L24+L26+L28+L30+L32+L34+L38+L40+L42+L44)</f>
        <v>38278</v>
      </c>
      <c r="M46" s="314">
        <f>SUM(M16+M18+M20+M22+M36+M24+M26+M28+M30+M32+M34+M38+M40+M42+M44)</f>
        <v>97245</v>
      </c>
      <c r="N46" s="314">
        <f>SUM(N16+N18+N20+N22+N36+N24+N26+N28+N30+N32+N34+N38+N40+N42+N44)</f>
        <v>40784</v>
      </c>
      <c r="O46" s="314">
        <f>SUM(O16+O18+O20+O22+O36+O24+O26+O28+O30+O32+O34+O38+O40+O42+O44)</f>
        <v>36812</v>
      </c>
      <c r="P46" s="314">
        <f>SUM(P16+P18+P20+P22+P36+P24+P26+P28+P30+P32+P34+P38+P40+P42+P44)</f>
        <v>77596</v>
      </c>
    </row>
    <row r="47" spans="1:103" ht="12.75">
      <c r="A47" s="525" t="s">
        <v>51</v>
      </c>
      <c r="B47" s="716">
        <f>B46/D46</f>
        <v>0.5936814303128809</v>
      </c>
      <c r="C47" s="663">
        <f>(C46/D46)</f>
        <v>0.40631856968711905</v>
      </c>
      <c r="D47" s="849">
        <f>D46/D48</f>
        <v>0.34564606741573034</v>
      </c>
      <c r="E47" s="716">
        <f>E46/G46</f>
        <v>0.5210215954513674</v>
      </c>
      <c r="F47" s="663">
        <f>(F46/G46)</f>
        <v>0.47897840454863266</v>
      </c>
      <c r="G47" s="850">
        <f>G46/G48</f>
        <v>0.4503799559144193</v>
      </c>
      <c r="H47" s="651">
        <f>H46/M46</f>
        <v>0.0122885495398221</v>
      </c>
      <c r="I47" s="718">
        <f>I46/P46</f>
        <v>-0.023106861178411257</v>
      </c>
      <c r="J47" s="719" t="s">
        <v>51</v>
      </c>
      <c r="K47" s="716">
        <f>K46/M46</f>
        <v>0.6063756491336315</v>
      </c>
      <c r="L47" s="663">
        <f>(L46/M46)</f>
        <v>0.39362435086636843</v>
      </c>
      <c r="M47" s="849">
        <f>M46/M48</f>
        <v>0.3401054818379581</v>
      </c>
      <c r="N47" s="716">
        <f>N46/P46</f>
        <v>0.5255941027888036</v>
      </c>
      <c r="O47" s="663">
        <f>(O46/P46)</f>
        <v>0.47440589721119647</v>
      </c>
      <c r="P47" s="851">
        <f>P46/P48</f>
        <v>0.4476003691739732</v>
      </c>
      <c r="CN47">
        <v>29</v>
      </c>
      <c r="CO47">
        <v>31</v>
      </c>
      <c r="CR47">
        <v>25</v>
      </c>
      <c r="CS47">
        <v>38</v>
      </c>
      <c r="CV47">
        <v>13</v>
      </c>
      <c r="CY47">
        <v>25</v>
      </c>
    </row>
    <row r="48" spans="1:16" ht="12.75">
      <c r="A48" s="528" t="s">
        <v>48</v>
      </c>
      <c r="B48" s="529">
        <f>SUM(B9+B46)</f>
        <v>222958</v>
      </c>
      <c r="C48" s="529">
        <f>SUM(C9+C46)</f>
        <v>61842</v>
      </c>
      <c r="D48" s="532">
        <f>SUM(D9+D46)</f>
        <v>284800</v>
      </c>
      <c r="E48" s="532">
        <f>SUM(E9+E46)</f>
        <v>111405</v>
      </c>
      <c r="F48" s="532">
        <f>SUM(F9+F46)</f>
        <v>56904</v>
      </c>
      <c r="G48" s="532">
        <f>SUM(G9+G46)</f>
        <v>168309</v>
      </c>
      <c r="H48" s="852">
        <f>D48-M48</f>
        <v>-1126</v>
      </c>
      <c r="I48" s="853">
        <f>G48-P48</f>
        <v>-5051</v>
      </c>
      <c r="J48" s="530" t="s">
        <v>48</v>
      </c>
      <c r="K48" s="529">
        <f>SUM(K9+K46)</f>
        <v>226876</v>
      </c>
      <c r="L48" s="529">
        <f>SUM(L9+L46)</f>
        <v>59050</v>
      </c>
      <c r="M48" s="532">
        <f>SUM(M9+M46)</f>
        <v>285926</v>
      </c>
      <c r="N48" s="532">
        <f>SUM(N9+N46)</f>
        <v>114037</v>
      </c>
      <c r="O48" s="532">
        <f>SUM(O9+O46)</f>
        <v>59323</v>
      </c>
      <c r="P48" s="529">
        <f>SUM(P9+P46)</f>
        <v>173360</v>
      </c>
    </row>
    <row r="49" spans="1:103" ht="12.75">
      <c r="A49" s="854" t="s">
        <v>121</v>
      </c>
      <c r="B49" s="751">
        <f>B48/D48</f>
        <v>0.7828581460674158</v>
      </c>
      <c r="C49" s="767">
        <f>C48/D48</f>
        <v>0.21714185393258428</v>
      </c>
      <c r="D49" s="767">
        <v>1</v>
      </c>
      <c r="E49" s="751">
        <f>E48/G48</f>
        <v>0.6619075628754255</v>
      </c>
      <c r="F49" s="767">
        <f>F48/G48</f>
        <v>0.33809243712457443</v>
      </c>
      <c r="G49" s="767">
        <v>1</v>
      </c>
      <c r="H49" s="855">
        <f>H48/M48</f>
        <v>-0.003938081881325937</v>
      </c>
      <c r="I49" s="856">
        <f>I48/P48</f>
        <v>-0.029135902168897092</v>
      </c>
      <c r="J49" s="769" t="s">
        <v>121</v>
      </c>
      <c r="K49" s="751">
        <f>K48/M48</f>
        <v>0.7934780327777117</v>
      </c>
      <c r="L49" s="767">
        <f>L48/M48</f>
        <v>0.20652196722228827</v>
      </c>
      <c r="M49" s="767">
        <v>1</v>
      </c>
      <c r="N49" s="751">
        <f>N48/P48</f>
        <v>0.6578045685279188</v>
      </c>
      <c r="O49" s="767">
        <f>O48/P48</f>
        <v>0.3421954314720812</v>
      </c>
      <c r="P49" s="752">
        <v>1</v>
      </c>
      <c r="CN49">
        <v>756</v>
      </c>
      <c r="CO49">
        <v>1569</v>
      </c>
      <c r="CR49">
        <v>39</v>
      </c>
      <c r="CS49">
        <v>89</v>
      </c>
      <c r="CV49">
        <v>50</v>
      </c>
      <c r="CY49">
        <v>39</v>
      </c>
    </row>
    <row r="50" spans="1:16" ht="12.75">
      <c r="A50" s="857" t="s">
        <v>133</v>
      </c>
      <c r="B50" s="858"/>
      <c r="C50" s="858"/>
      <c r="D50" s="859"/>
      <c r="E50" s="859"/>
      <c r="F50" s="859">
        <v>61</v>
      </c>
      <c r="G50" s="860">
        <f>SUM(F50)</f>
        <v>61</v>
      </c>
      <c r="H50" s="861"/>
      <c r="I50" s="862">
        <f>G50-P50</f>
        <v>-89</v>
      </c>
      <c r="J50" s="863"/>
      <c r="K50" s="859"/>
      <c r="L50" s="859"/>
      <c r="M50" s="858"/>
      <c r="N50" s="858"/>
      <c r="O50" s="858">
        <v>150</v>
      </c>
      <c r="P50" s="859">
        <f>SUM(O50)</f>
        <v>150</v>
      </c>
    </row>
    <row r="51" spans="1:91" ht="12.75">
      <c r="A51" s="864"/>
      <c r="B51" s="767"/>
      <c r="C51" s="767"/>
      <c r="D51" s="767"/>
      <c r="E51" s="767"/>
      <c r="F51" s="767"/>
      <c r="G51" s="767"/>
      <c r="H51" s="865"/>
      <c r="I51" s="866">
        <f>I50/P50</f>
        <v>-0.5933333333333334</v>
      </c>
      <c r="J51" s="769"/>
      <c r="K51" s="767"/>
      <c r="L51" s="767"/>
      <c r="M51" s="767"/>
      <c r="N51" s="767"/>
      <c r="O51" s="767"/>
      <c r="P51" s="752"/>
      <c r="CM51" t="s">
        <v>134</v>
      </c>
    </row>
    <row r="52" spans="1:16" s="873" customFormat="1" ht="12.75">
      <c r="A52" s="867" t="s">
        <v>48</v>
      </c>
      <c r="B52" s="868">
        <f>B48</f>
        <v>222958</v>
      </c>
      <c r="C52" s="868">
        <f>C48</f>
        <v>61842</v>
      </c>
      <c r="D52" s="868">
        <f>D48</f>
        <v>284800</v>
      </c>
      <c r="E52" s="868">
        <f>E48</f>
        <v>111405</v>
      </c>
      <c r="F52" s="868">
        <f>F48+F50</f>
        <v>56965</v>
      </c>
      <c r="G52" s="869">
        <f>G48+G50</f>
        <v>168370</v>
      </c>
      <c r="H52" s="870">
        <f>H48</f>
        <v>-1126</v>
      </c>
      <c r="I52" s="871">
        <f>I48+I50</f>
        <v>-5140</v>
      </c>
      <c r="J52" s="872"/>
      <c r="K52" s="868">
        <f>K48</f>
        <v>226876</v>
      </c>
      <c r="L52" s="868">
        <f>L48</f>
        <v>59050</v>
      </c>
      <c r="M52" s="868">
        <f>M48</f>
        <v>285926</v>
      </c>
      <c r="N52" s="868">
        <f>N48</f>
        <v>114037</v>
      </c>
      <c r="O52" s="868">
        <f>O48+O50</f>
        <v>59473</v>
      </c>
      <c r="P52" s="868">
        <f>P48+P50</f>
        <v>173510</v>
      </c>
    </row>
    <row r="53" spans="1:16" ht="12.75">
      <c r="A53" s="760"/>
      <c r="B53" s="762"/>
      <c r="C53" s="762"/>
      <c r="D53" s="762"/>
      <c r="E53" s="762"/>
      <c r="F53" s="762"/>
      <c r="G53" s="762"/>
      <c r="H53" s="753">
        <f>H52/M52</f>
        <v>-0.003938081881325937</v>
      </c>
      <c r="I53" s="874">
        <f>I52/P52</f>
        <v>-0.02962365281539969</v>
      </c>
      <c r="J53" s="764"/>
      <c r="K53" s="762"/>
      <c r="L53" s="762"/>
      <c r="M53" s="762"/>
      <c r="N53" s="762"/>
      <c r="O53" s="762"/>
      <c r="P53" s="875"/>
    </row>
    <row r="54" spans="1:12" ht="12.75">
      <c r="A54" s="876" t="s">
        <v>135</v>
      </c>
      <c r="B54" s="877"/>
      <c r="C54" s="877"/>
      <c r="D54" s="877"/>
      <c r="E54" s="877"/>
      <c r="F54" s="877"/>
      <c r="G54" s="791"/>
      <c r="H54" s="878"/>
      <c r="I54" s="877"/>
      <c r="J54" s="879"/>
      <c r="K54" s="877"/>
      <c r="L54" s="880"/>
    </row>
    <row r="55" spans="1:12" ht="12.75" hidden="1">
      <c r="A55" s="881"/>
      <c r="B55" s="767"/>
      <c r="C55" s="767"/>
      <c r="D55" s="767"/>
      <c r="E55" s="882"/>
      <c r="F55" s="768"/>
      <c r="G55" s="768"/>
      <c r="H55" s="881"/>
      <c r="I55" s="883"/>
      <c r="J55" s="767"/>
      <c r="K55" s="767"/>
      <c r="L55" s="882"/>
    </row>
    <row r="56" spans="1:12" ht="12.75" hidden="1">
      <c r="A56" s="881"/>
      <c r="B56" s="767"/>
      <c r="C56" s="767"/>
      <c r="D56" s="767"/>
      <c r="E56" s="882"/>
      <c r="F56" s="768"/>
      <c r="G56" s="768"/>
      <c r="H56" s="881"/>
      <c r="I56" s="883"/>
      <c r="J56" s="767"/>
      <c r="K56" s="767"/>
      <c r="L56" s="882"/>
    </row>
    <row r="57" spans="1:12" ht="12.75" hidden="1">
      <c r="A57" s="881"/>
      <c r="B57" s="767"/>
      <c r="C57" s="767"/>
      <c r="D57" s="767"/>
      <c r="E57" s="882"/>
      <c r="F57" s="768"/>
      <c r="G57" s="768"/>
      <c r="H57" s="881"/>
      <c r="I57" s="884" t="e">
        <f>#REF!/#REF!</f>
        <v>#VALUE!</v>
      </c>
      <c r="J57" s="767" t="s">
        <v>136</v>
      </c>
      <c r="K57" s="767"/>
      <c r="L57" s="882"/>
    </row>
    <row r="58" spans="1:12" ht="12.75">
      <c r="A58" s="885"/>
      <c r="B58" s="767"/>
      <c r="C58" s="767"/>
      <c r="D58" s="767"/>
      <c r="E58" s="882"/>
      <c r="F58" s="768"/>
      <c r="K58" s="767"/>
      <c r="L58" s="882"/>
    </row>
    <row r="59" spans="1:91" ht="12.75">
      <c r="A59" s="885"/>
      <c r="B59" s="767"/>
      <c r="C59" s="767"/>
      <c r="D59" s="767"/>
      <c r="E59" s="882"/>
      <c r="F59" s="768"/>
      <c r="G59" s="768"/>
      <c r="H59" s="881"/>
      <c r="I59" s="767"/>
      <c r="J59" s="767"/>
      <c r="K59" s="767"/>
      <c r="L59" s="882"/>
      <c r="CM59" s="564" t="s">
        <v>90</v>
      </c>
    </row>
    <row r="64" ht="12.75">
      <c r="CR64">
        <v>195</v>
      </c>
    </row>
    <row r="65" spans="3:96" ht="12.75">
      <c r="C65" s="588"/>
      <c r="E65" s="588"/>
      <c r="CR65">
        <v>15</v>
      </c>
    </row>
    <row r="66" spans="7:96" ht="12.75">
      <c r="G66" s="588"/>
      <c r="I66" s="588"/>
      <c r="CR66">
        <v>232</v>
      </c>
    </row>
    <row r="67" ht="12.75">
      <c r="CR67">
        <v>74</v>
      </c>
    </row>
    <row r="68" ht="12.75">
      <c r="CR68" s="588">
        <f>SUM(CR64:CR67)</f>
        <v>516</v>
      </c>
    </row>
  </sheetData>
  <sheetProtection selectLockedCells="1" selectUnlockedCells="1"/>
  <mergeCells count="13">
    <mergeCell ref="H1:I1"/>
    <mergeCell ref="E2:G2"/>
    <mergeCell ref="N2:P2"/>
    <mergeCell ref="H3:I4"/>
    <mergeCell ref="B13:D13"/>
    <mergeCell ref="E13:G13"/>
    <mergeCell ref="K13:M13"/>
    <mergeCell ref="H14:I14"/>
    <mergeCell ref="H15:I15"/>
    <mergeCell ref="A38:A39"/>
    <mergeCell ref="J38:J39"/>
    <mergeCell ref="A40:A41"/>
    <mergeCell ref="J40:J41"/>
  </mergeCells>
  <printOptions horizontalCentered="1" verticalCentered="1"/>
  <pageMargins left="0" right="0" top="0.15763888888888888" bottom="0.19652777777777777" header="0.15763888888888888" footer="0.19652777777777777"/>
  <pageSetup horizontalDpi="300" verticalDpi="300" orientation="landscape" paperSize="9" scale="75"/>
  <headerFooter alignWithMargins="0">
    <oddHeader xml:space="preserve">&amp;C&amp;8PRESENZE E PRESTITI -raffronto 1° sem. 2008 e  2009
&amp;10 </oddHeader>
    <oddFooter xml:space="preserve">&amp;LBiblioteca comunale e Archivio Storico - Ufficio Gestione Risorse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Salvetti Rosanna</dc:creator>
  <cp:keywords/>
  <dc:description/>
  <cp:lastModifiedBy/>
  <cp:lastPrinted>2020-01-21T07:48:45Z</cp:lastPrinted>
  <dcterms:created xsi:type="dcterms:W3CDTF">2003-01-16T09:45:44Z</dcterms:created>
  <dcterms:modified xsi:type="dcterms:W3CDTF">2020-01-21T10:26:38Z</dcterms:modified>
  <cp:category/>
  <cp:version/>
  <cp:contentType/>
  <cp:contentStatus/>
  <cp:revision>275</cp:revision>
</cp:coreProperties>
</file>